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65446" windowWidth="7725" windowHeight="4575" tabRatio="749" activeTab="2"/>
  </bookViews>
  <sheets>
    <sheet name="Girone d'andata" sheetId="1" r:id="rId1"/>
    <sheet name="Girone di ritorno" sheetId="2" r:id="rId2"/>
    <sheet name="Fase Clock" sheetId="3" r:id="rId3"/>
    <sheet name="COPPA FANTACINICA" sheetId="4" r:id="rId4"/>
    <sheet name="MONTEPREMI" sheetId="5" r:id="rId5"/>
    <sheet name="Squadre" sheetId="6" r:id="rId6"/>
  </sheets>
  <definedNames>
    <definedName name="_xlnm.Print_Area" localSheetId="3">'COPPA FANTACINICA'!$A$1:$W$64</definedName>
    <definedName name="_xlnm.Print_Area" localSheetId="2">'Fase Clock'!$C$12:$V$88</definedName>
    <definedName name="_xlnm.Print_Area" localSheetId="0">'Girone d''andata'!$C$12:$U$88</definedName>
    <definedName name="_xlnm.Print_Area" localSheetId="1">'Girone di ritorno'!$C$12:$U$88</definedName>
    <definedName name="_xlnm.Print_Area" localSheetId="4">'MONTEPREMI'!$A$1:$J$38</definedName>
    <definedName name="_xlnm.Print_Area" localSheetId="5">'Squadre'!$A$1:$AC$62</definedName>
  </definedNames>
  <calcPr fullCalcOnLoad="1"/>
</workbook>
</file>

<file path=xl/sharedStrings.xml><?xml version="1.0" encoding="utf-8"?>
<sst xmlns="http://schemas.openxmlformats.org/spreadsheetml/2006/main" count="1300" uniqueCount="382">
  <si>
    <t>Costo</t>
  </si>
  <si>
    <t>Tormentino</t>
  </si>
  <si>
    <t>Ad Capocchiam</t>
  </si>
  <si>
    <t>Albatros</t>
  </si>
  <si>
    <t>LES SASICCES</t>
  </si>
  <si>
    <t>RL.</t>
  </si>
  <si>
    <t>P</t>
  </si>
  <si>
    <t>D</t>
  </si>
  <si>
    <t>C</t>
  </si>
  <si>
    <t>A</t>
  </si>
  <si>
    <t>New Tim</t>
  </si>
  <si>
    <t>ACR</t>
  </si>
  <si>
    <t>M.M. (MO' MUORI)</t>
  </si>
  <si>
    <t>ERCHIA</t>
  </si>
  <si>
    <t>Aggiornato al</t>
  </si>
  <si>
    <t>LEGA FANTACALCIO</t>
  </si>
  <si>
    <t>TOTALE SPESO</t>
  </si>
  <si>
    <t>RESTA</t>
  </si>
  <si>
    <t>Cucciolo</t>
  </si>
  <si>
    <t>Les Sasicces</t>
  </si>
  <si>
    <t>LAUDANO VI PUNIRA'</t>
  </si>
  <si>
    <t>NEW TIM</t>
  </si>
  <si>
    <t>ALBATROS</t>
  </si>
  <si>
    <t>AD CAPOCCHIAM</t>
  </si>
  <si>
    <t>TORMENTINO</t>
  </si>
  <si>
    <t>CUCCIOLO</t>
  </si>
  <si>
    <t>L.V.P.</t>
  </si>
  <si>
    <t xml:space="preserve">M.M. </t>
  </si>
  <si>
    <t>GIORNATA</t>
  </si>
  <si>
    <t>SK GIOCATE</t>
  </si>
  <si>
    <t>TOTALE</t>
  </si>
  <si>
    <t>QUOTA CUPPINO</t>
  </si>
  <si>
    <t>QUOTA JACKPOT</t>
  </si>
  <si>
    <t>TOTALE QUOTA JACKPOT</t>
  </si>
  <si>
    <t>JACKPOT VINTI</t>
  </si>
  <si>
    <t>totali</t>
  </si>
  <si>
    <t>TAGLI    PERDITE</t>
  </si>
  <si>
    <t>TAGLI   RICAVI</t>
  </si>
  <si>
    <t>morosi</t>
  </si>
  <si>
    <t>SQUADRE</t>
  </si>
  <si>
    <t>Real Vitellozzo</t>
  </si>
  <si>
    <t>Nuovi Acquisti</t>
  </si>
  <si>
    <t>Confermati</t>
  </si>
  <si>
    <t>SALDO</t>
  </si>
  <si>
    <t>MANCINI</t>
  </si>
  <si>
    <t>MONTERO</t>
  </si>
  <si>
    <t>CANNAVARO</t>
  </si>
  <si>
    <t>GIANNICHEDDA</t>
  </si>
  <si>
    <t>ZIDANE</t>
  </si>
  <si>
    <t>JUGOVIC</t>
  </si>
  <si>
    <t>LIMA</t>
  </si>
  <si>
    <t>BATISTUTA</t>
  </si>
  <si>
    <t>MONTELLA</t>
  </si>
  <si>
    <t>MASINGA</t>
  </si>
  <si>
    <t>Si ringrazia "Il corriere di Fantacinico" per averci fornito i recapiti telefonici</t>
  </si>
  <si>
    <t>MO MUORI</t>
  </si>
  <si>
    <t>REAL VITELLOZZO</t>
  </si>
  <si>
    <t>mazzi apierti</t>
  </si>
  <si>
    <t>In corsivo gli scambi</t>
  </si>
  <si>
    <t>In grassetto gli acquisti nelle aste succesive</t>
  </si>
  <si>
    <t>CASSA</t>
  </si>
  <si>
    <t>Santelia Antonello</t>
  </si>
  <si>
    <t>E.Mail</t>
  </si>
  <si>
    <t>Fiorenza Giuseppe</t>
  </si>
  <si>
    <t>D'Amico Mario</t>
  </si>
  <si>
    <t>Tel: 0339 2031847               089 852463</t>
  </si>
  <si>
    <t>Tel: 0338 4176144               089  852537</t>
  </si>
  <si>
    <t>D'Auria Francesco</t>
  </si>
  <si>
    <t>Tel:  0339 5241270            089 853795</t>
  </si>
  <si>
    <t>f.dauria@tin.it</t>
  </si>
  <si>
    <t>Liguori Giuseppe</t>
  </si>
  <si>
    <t>Coppola Gaetano</t>
  </si>
  <si>
    <t>Torino Alfonso</t>
  </si>
  <si>
    <t>Laudano vi Punirà</t>
  </si>
  <si>
    <t>alfonsotorino@hotmail.com</t>
  </si>
  <si>
    <t>Cioffi Peppe</t>
  </si>
  <si>
    <t>centrospesa@tin.it</t>
  </si>
  <si>
    <t>Tel:  089 852597                          089 853490  cell.:?</t>
  </si>
  <si>
    <t>Savastano Alfonso</t>
  </si>
  <si>
    <t>Fantacinico 2000/2001</t>
  </si>
  <si>
    <t>Amato Erasmo   Senatore Rosario</t>
  </si>
  <si>
    <t>Tel: 0333 4204079             089 852490</t>
  </si>
  <si>
    <t>Tel: 0329 6118890          089  877230             prenderà 081 5581893</t>
  </si>
  <si>
    <t>Tel: 0347 9686612                  089 851348</t>
  </si>
  <si>
    <t>VAN DER SAR</t>
  </si>
  <si>
    <t>STERCHELE</t>
  </si>
  <si>
    <t>RAMPULLA</t>
  </si>
  <si>
    <t>PESSOTTO</t>
  </si>
  <si>
    <t>BLANC</t>
  </si>
  <si>
    <t>GARGO</t>
  </si>
  <si>
    <t>TORRICELLI</t>
  </si>
  <si>
    <t>FALSINI</t>
  </si>
  <si>
    <t>SIVIGLIA</t>
  </si>
  <si>
    <t>NEDVED</t>
  </si>
  <si>
    <t>AMBROSINI</t>
  </si>
  <si>
    <t>PIRLO</t>
  </si>
  <si>
    <t>ALMEYDA</t>
  </si>
  <si>
    <t>BARONIO</t>
  </si>
  <si>
    <t>LEONARDO</t>
  </si>
  <si>
    <t>RECOBA</t>
  </si>
  <si>
    <t>DEL VECCHIO</t>
  </si>
  <si>
    <t>INZAGHI S. (LAZIO)</t>
  </si>
  <si>
    <t>KALLON</t>
  </si>
  <si>
    <t>SALAS</t>
  </si>
  <si>
    <t>MBOMA</t>
  </si>
  <si>
    <t>BUFFON</t>
  </si>
  <si>
    <t>FERRON</t>
  </si>
  <si>
    <t>FERRARA</t>
  </si>
  <si>
    <t>VANOLI</t>
  </si>
  <si>
    <t>ADANI</t>
  </si>
  <si>
    <t>ALDAIR</t>
  </si>
  <si>
    <t>ODDO</t>
  </si>
  <si>
    <t>VIALI</t>
  </si>
  <si>
    <t>FIORE</t>
  </si>
  <si>
    <t>DAVIDS</t>
  </si>
  <si>
    <t>VERON</t>
  </si>
  <si>
    <t>ROSSI M. (FIOR.)</t>
  </si>
  <si>
    <t>LAMOUCHI</t>
  </si>
  <si>
    <t>SALVETTI</t>
  </si>
  <si>
    <t>CRESPO</t>
  </si>
  <si>
    <t>NUNO GOMES</t>
  </si>
  <si>
    <t>CRUZ</t>
  </si>
  <si>
    <t>MARGIOTTA</t>
  </si>
  <si>
    <t>ANTONIOLI</t>
  </si>
  <si>
    <t>TAIBI</t>
  </si>
  <si>
    <t>LUPATELLI</t>
  </si>
  <si>
    <t>INNOCENTI</t>
  </si>
  <si>
    <t>CAFU'</t>
  </si>
  <si>
    <t>FAVALLI</t>
  </si>
  <si>
    <t>DE ROSA</t>
  </si>
  <si>
    <t>PAGANIN</t>
  </si>
  <si>
    <t>COSTACURTA</t>
  </si>
  <si>
    <t>ZE MARIA</t>
  </si>
  <si>
    <t>ALBERTINI</t>
  </si>
  <si>
    <t>OLIVE</t>
  </si>
  <si>
    <t>MATUZALEM</t>
  </si>
  <si>
    <t>DI LIVIO</t>
  </si>
  <si>
    <t>FILIPPINI A.</t>
  </si>
  <si>
    <t>ZANCHETTA</t>
  </si>
  <si>
    <t>INZAGHI F. (juve)</t>
  </si>
  <si>
    <t>VENTOLA</t>
  </si>
  <si>
    <t>OLIVERA</t>
  </si>
  <si>
    <t>MILOSEVIC</t>
  </si>
  <si>
    <t>SOSA</t>
  </si>
  <si>
    <t>PERUZZI</t>
  </si>
  <si>
    <t>MARCHEGIANI</t>
  </si>
  <si>
    <t>THURAM</t>
  </si>
  <si>
    <t>NESTA</t>
  </si>
  <si>
    <t>SAVINO</t>
  </si>
  <si>
    <t>BALLERI</t>
  </si>
  <si>
    <t>MATERAZZI</t>
  </si>
  <si>
    <t>STOVINI</t>
  </si>
  <si>
    <t>ZENONI C.</t>
  </si>
  <si>
    <t>TEDESCO GIO.</t>
  </si>
  <si>
    <t>ANDERSSON D.</t>
  </si>
  <si>
    <t>BROCCHI</t>
  </si>
  <si>
    <t>CONTICCHIO</t>
  </si>
  <si>
    <t>DIAZ</t>
  </si>
  <si>
    <t>ZAULI</t>
  </si>
  <si>
    <t>ENYINNAYA</t>
  </si>
  <si>
    <t>AMORUSO N. (nap.)</t>
  </si>
  <si>
    <t>SHEVCHENKO</t>
  </si>
  <si>
    <t>HUBNER</t>
  </si>
  <si>
    <t xml:space="preserve">VUGRINEC </t>
  </si>
  <si>
    <t>MAZZANTINI</t>
  </si>
  <si>
    <t>FONTANA</t>
  </si>
  <si>
    <t>NEQROUZ</t>
  </si>
  <si>
    <t>GENAUX</t>
  </si>
  <si>
    <t>REPKA</t>
  </si>
  <si>
    <t>CORDOBA</t>
  </si>
  <si>
    <t>RIVALTA</t>
  </si>
  <si>
    <t>SIMIC</t>
  </si>
  <si>
    <t>O'NEIL</t>
  </si>
  <si>
    <t>RUI COSTA</t>
  </si>
  <si>
    <t>SEEDORF</t>
  </si>
  <si>
    <t>ZANETTI C.(roma)</t>
  </si>
  <si>
    <t>SPINESI</t>
  </si>
  <si>
    <t xml:space="preserve">AMOROSO (parma) </t>
  </si>
  <si>
    <t>RONALDO</t>
  </si>
  <si>
    <t>LUCARELLI</t>
  </si>
  <si>
    <t>BOGDANI</t>
  </si>
  <si>
    <t>MARAZZINA</t>
  </si>
  <si>
    <t>SRNICEK</t>
  </si>
  <si>
    <t>GUARDALBEN</t>
  </si>
  <si>
    <t>CASTELLAZZI</t>
  </si>
  <si>
    <t>IULIANO</t>
  </si>
  <si>
    <t>SABER</t>
  </si>
  <si>
    <t>DIANA</t>
  </si>
  <si>
    <t>WOME</t>
  </si>
  <si>
    <t>ALBERTO</t>
  </si>
  <si>
    <t>PARAMATTI</t>
  </si>
  <si>
    <t>MELIS</t>
  </si>
  <si>
    <t>FUSER</t>
  </si>
  <si>
    <t>ZAURI</t>
  </si>
  <si>
    <t>MUTU</t>
  </si>
  <si>
    <t>CLAUDIO</t>
  </si>
  <si>
    <t>COMANDINI</t>
  </si>
  <si>
    <t>fiorenza@trisaia.enea.it</t>
  </si>
  <si>
    <t>ABBIATI</t>
  </si>
  <si>
    <t>COPPOLA</t>
  </si>
  <si>
    <t>CHIMENTI</t>
  </si>
  <si>
    <t>MIHAJLOVIC</t>
  </si>
  <si>
    <t>ZAGO</t>
  </si>
  <si>
    <t>COCO</t>
  </si>
  <si>
    <t>SENSINI</t>
  </si>
  <si>
    <t>ROQUE JUNIOR</t>
  </si>
  <si>
    <t>BALDINI</t>
  </si>
  <si>
    <t>JORGENSEN</t>
  </si>
  <si>
    <t>CONTE</t>
  </si>
  <si>
    <t>STANKOVIC</t>
  </si>
  <si>
    <t>TACCHINARDI</t>
  </si>
  <si>
    <t>BINOTTO</t>
  </si>
  <si>
    <t>COZZA</t>
  </si>
  <si>
    <t>TREZEGUET</t>
  </si>
  <si>
    <t>MIJATOVIC</t>
  </si>
  <si>
    <t>JOSE MARI</t>
  </si>
  <si>
    <t>DI VAIO</t>
  </si>
  <si>
    <t>TURCI</t>
  </si>
  <si>
    <t>FREY</t>
  </si>
  <si>
    <t>BALLOTTA</t>
  </si>
  <si>
    <t>PANCARO</t>
  </si>
  <si>
    <t>CANDELA'</t>
  </si>
  <si>
    <t>APOLLONI</t>
  </si>
  <si>
    <t>CIRILLO</t>
  </si>
  <si>
    <t>PADALINO</t>
  </si>
  <si>
    <t>TORRISI</t>
  </si>
  <si>
    <t>SIMEONE</t>
  </si>
  <si>
    <t>TOTTI</t>
  </si>
  <si>
    <t>ZAMBROTTA</t>
  </si>
  <si>
    <t>NAKATA</t>
  </si>
  <si>
    <t>VIDIGAL</t>
  </si>
  <si>
    <t>ITALIANO</t>
  </si>
  <si>
    <t>CONCEICAO</t>
  </si>
  <si>
    <t>CHIESA</t>
  </si>
  <si>
    <t>BIERHOFF</t>
  </si>
  <si>
    <t>BELLUCCI</t>
  </si>
  <si>
    <t>KOVACEVIC</t>
  </si>
  <si>
    <t>LEANDRO</t>
  </si>
  <si>
    <t>TOLDO</t>
  </si>
  <si>
    <t>TAGLIALATELA</t>
  </si>
  <si>
    <t>BERTOTTO</t>
  </si>
  <si>
    <t>CALORI</t>
  </si>
  <si>
    <t>JUAREZ</t>
  </si>
  <si>
    <t>CARRERA</t>
  </si>
  <si>
    <t>LAURSEN</t>
  </si>
  <si>
    <t>COIS</t>
  </si>
  <si>
    <t>LOCATELLI</t>
  </si>
  <si>
    <t>GATTUSO</t>
  </si>
  <si>
    <t>ZENONI D.</t>
  </si>
  <si>
    <t>PINARDI</t>
  </si>
  <si>
    <t>EMERSON</t>
  </si>
  <si>
    <t>DONI</t>
  </si>
  <si>
    <t>DEL PIERO</t>
  </si>
  <si>
    <t>MUZZI</t>
  </si>
  <si>
    <t>GANZ</t>
  </si>
  <si>
    <t>CASSANO</t>
  </si>
  <si>
    <t>ROSSINI</t>
  </si>
  <si>
    <t>PAGLIUCA</t>
  </si>
  <si>
    <t>PIERINI</t>
  </si>
  <si>
    <t>NEGRO</t>
  </si>
  <si>
    <t>ZANCHI</t>
  </si>
  <si>
    <t>SOTTIL</t>
  </si>
  <si>
    <t>MALDINI</t>
  </si>
  <si>
    <t>SAMUEL</t>
  </si>
  <si>
    <t>PETRUZZI</t>
  </si>
  <si>
    <t>TROISE</t>
  </si>
  <si>
    <t>APPIAH</t>
  </si>
  <si>
    <t>ZANETTI  J. (int.)</t>
  </si>
  <si>
    <t>BOBAN</t>
  </si>
  <si>
    <t>MICOUD</t>
  </si>
  <si>
    <t>DONATI</t>
  </si>
  <si>
    <t>VIERI</t>
  </si>
  <si>
    <t>SIGNORI</t>
  </si>
  <si>
    <t>TONI</t>
  </si>
  <si>
    <t>HAKAN SUKUR</t>
  </si>
  <si>
    <t>BAGGIO R.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</si>
  <si>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</si>
  <si>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</si>
  <si>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</si>
  <si>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</si>
  <si>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</si>
  <si>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</si>
  <si>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</si>
  <si>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</si>
  <si>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</si>
  <si>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TORO LOCO</t>
  </si>
  <si>
    <t>TEL: 0328 3388530            089 851211</t>
  </si>
  <si>
    <t>Tel: 089 852744                    0348 6528436</t>
  </si>
  <si>
    <t>Toro Loco</t>
  </si>
  <si>
    <t>Tel : 089 877038                  0328 4862435</t>
  </si>
  <si>
    <t>miella@amalficoast.it</t>
  </si>
  <si>
    <t>Punti</t>
  </si>
  <si>
    <t>MediaFpt</t>
  </si>
  <si>
    <t>PT</t>
  </si>
  <si>
    <t>F.PUNTI</t>
  </si>
  <si>
    <t>M.F.</t>
  </si>
  <si>
    <t>CLASSIFICA</t>
  </si>
  <si>
    <t>FP</t>
  </si>
  <si>
    <t>MDFP</t>
  </si>
  <si>
    <t>MARCOLINI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</si>
  <si>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</si>
  <si>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</si>
  <si>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</si>
  <si>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</si>
  <si>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</si>
  <si>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</si>
  <si>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</si>
  <si>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</si>
  <si>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</si>
  <si>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SERENA</t>
  </si>
  <si>
    <t>TOMMASI</t>
  </si>
  <si>
    <t>BONAZZOLI</t>
  </si>
  <si>
    <t>PINATO</t>
  </si>
  <si>
    <t>DI BIAGIO</t>
  </si>
  <si>
    <t>PIERI</t>
  </si>
  <si>
    <t>ZEBINA</t>
  </si>
  <si>
    <t>LIVERANI</t>
  </si>
  <si>
    <t>BAIOCCO</t>
  </si>
  <si>
    <t>MAZZOLA</t>
  </si>
  <si>
    <t>PELIZZOLI</t>
  </si>
  <si>
    <t>CAMORANESI</t>
  </si>
  <si>
    <t>CVITANOVIC</t>
  </si>
  <si>
    <t>M. AURELIO</t>
  </si>
  <si>
    <t>NERVO</t>
  </si>
  <si>
    <t>MARESCA</t>
  </si>
  <si>
    <t>BONERA</t>
  </si>
  <si>
    <t>BAGGIO D.</t>
  </si>
  <si>
    <t>SAUDATI</t>
  </si>
  <si>
    <t>GILLET</t>
  </si>
  <si>
    <t>HUSAIN</t>
  </si>
  <si>
    <t>VRYZAS</t>
  </si>
  <si>
    <t>MORABITO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</si>
  <si>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</si>
  <si>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</si>
  <si>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</si>
  <si>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</si>
  <si>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</si>
  <si>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</si>
  <si>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</si>
  <si>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</si>
  <si>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</si>
  <si>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TOMAS</t>
  </si>
  <si>
    <t>CASTROMAN</t>
  </si>
  <si>
    <t>MAZZARELLI</t>
  </si>
  <si>
    <t>OSHADOGAN</t>
  </si>
  <si>
    <t>QUIROGA</t>
  </si>
  <si>
    <t>DABO</t>
  </si>
  <si>
    <t>DALMAT</t>
  </si>
  <si>
    <t>POGGI</t>
  </si>
  <si>
    <t>BERETTA</t>
  </si>
  <si>
    <t>FERRANTE</t>
  </si>
  <si>
    <t>COUTO</t>
  </si>
  <si>
    <t>GIORGETTI</t>
  </si>
  <si>
    <t>CIPRIANI</t>
  </si>
  <si>
    <t>BACHINI</t>
  </si>
  <si>
    <t>DIONIGI</t>
  </si>
  <si>
    <t>MORFEO</t>
  </si>
  <si>
    <t>DE SANTIS</t>
  </si>
  <si>
    <t>DI LORETO</t>
  </si>
  <si>
    <t>CARINI</t>
  </si>
  <si>
    <t>BREVI</t>
  </si>
  <si>
    <t>EDMUNDO</t>
  </si>
  <si>
    <t>KALADZE</t>
  </si>
  <si>
    <t>INGESSON</t>
  </si>
  <si>
    <t>ATHIRSON</t>
  </si>
  <si>
    <t>POBORSKY</t>
  </si>
  <si>
    <t>coppolag@inwind.it</t>
  </si>
  <si>
    <t>LAUDANO VI PUNIRA</t>
  </si>
  <si>
    <t xml:space="preserve">ALBATROS </t>
  </si>
  <si>
    <t xml:space="preserve">MO MUORI </t>
  </si>
  <si>
    <t>Finalissima</t>
  </si>
  <si>
    <t>Semifinale</t>
  </si>
  <si>
    <t xml:space="preserve">Quarti </t>
  </si>
  <si>
    <t>Campione Coppa Fantacinica 2000/2001</t>
  </si>
  <si>
    <t>LES SASSICES</t>
  </si>
  <si>
    <t>12 e 20 /5/2001</t>
  </si>
  <si>
    <t>27/05 e 10/6 2001</t>
  </si>
  <si>
    <t>* £ 28250 devolute al fondo cuppino da parte del vincitore</t>
  </si>
  <si>
    <t>Andata</t>
  </si>
  <si>
    <t>Ritorno</t>
  </si>
  <si>
    <t>Anna (promessa sposa LVP)</t>
  </si>
  <si>
    <t>Totocinico riepilogo settimanale 2000-2001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</si>
</sst>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E+00"/>
    <numFmt numFmtId="172" formatCode="d\-mmm\-yy"/>
    <numFmt numFmtId="173" formatCode="#,##0_ ;\-#,##0\ "/>
    <numFmt numFmtId="174" formatCode="00000"/>
    <numFmt numFmtId="175" formatCode="0.000"/>
    <numFmt numFmtId="176" formatCode="d\ mmmm\ yyyy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sz val="10"/>
      <name val="AvantGarde Bk BT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name val="Allegro BT"/>
      <family val="5"/>
    </font>
    <font>
      <sz val="10"/>
      <name val="Allegro BT"/>
      <family val="5"/>
    </font>
    <font>
      <b/>
      <sz val="14"/>
      <name val="Arial"/>
      <family val="2"/>
    </font>
    <font>
      <b/>
      <sz val="10"/>
      <name val="Garamond"/>
      <family val="1"/>
    </font>
    <font>
      <b/>
      <sz val="14"/>
      <name val="Garamond"/>
      <family val="1"/>
    </font>
    <font>
      <b/>
      <i/>
      <sz val="14"/>
      <name val="Garamond"/>
      <family val="1"/>
    </font>
    <font>
      <i/>
      <sz val="8"/>
      <name val="Arial"/>
      <family val="2"/>
    </font>
    <font>
      <b/>
      <i/>
      <sz val="8"/>
      <name val="Arial"/>
      <family val="2"/>
    </font>
    <font>
      <b/>
      <sz val="14"/>
      <color indexed="9"/>
      <name val="Arial"/>
      <family val="2"/>
    </font>
    <font>
      <b/>
      <sz val="11"/>
      <name val="AmerType Md BT"/>
      <family val="1"/>
    </font>
    <font>
      <sz val="10"/>
      <name val="Arial Black"/>
      <family val="2"/>
    </font>
    <font>
      <i/>
      <sz val="10"/>
      <name val="Arial Black"/>
      <family val="2"/>
    </font>
    <font>
      <sz val="9"/>
      <name val="Arial Black"/>
      <family val="2"/>
    </font>
    <font>
      <sz val="24"/>
      <name val="Arial"/>
      <family val="2"/>
    </font>
    <font>
      <sz val="16"/>
      <name val="Arial"/>
      <family val="2"/>
    </font>
    <font>
      <b/>
      <i/>
      <sz val="26"/>
      <name val="Comic Sans MS"/>
      <family val="4"/>
    </font>
    <font>
      <b/>
      <i/>
      <sz val="20"/>
      <name val="Comic Sans MS"/>
      <family val="4"/>
    </font>
    <font>
      <sz val="20"/>
      <name val="Arial"/>
      <family val="2"/>
    </font>
    <font>
      <b/>
      <i/>
      <sz val="18"/>
      <name val="Comic Sans MS"/>
      <family val="4"/>
    </font>
    <font>
      <b/>
      <sz val="10"/>
      <name val="MS Serif"/>
      <family val="1"/>
    </font>
    <font>
      <sz val="10"/>
      <name val="LinePrinter"/>
      <family val="3"/>
    </font>
    <font>
      <i/>
      <sz val="16"/>
      <name val="Arial"/>
      <family val="2"/>
    </font>
    <font>
      <b/>
      <i/>
      <sz val="16"/>
      <name val="Verdana"/>
      <family val="2"/>
    </font>
    <font>
      <b/>
      <i/>
      <sz val="10"/>
      <name val="Comic Sans MS"/>
      <family val="4"/>
    </font>
    <font>
      <b/>
      <sz val="10"/>
      <name val="Comic Sans MS"/>
      <family val="4"/>
    </font>
    <font>
      <b/>
      <sz val="10"/>
      <name val="LinePrinter"/>
      <family val="3"/>
    </font>
    <font>
      <b/>
      <sz val="13.5"/>
      <name val="MS Serif"/>
      <family val="1"/>
    </font>
    <font>
      <sz val="4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medium"/>
      <bottom style="thin"/>
    </border>
    <border>
      <left style="double"/>
      <right style="medium"/>
      <top style="double"/>
      <bottom style="thin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68" fontId="0" fillId="0" borderId="0" xfId="19" applyAlignment="1">
      <alignment/>
    </xf>
    <xf numFmtId="168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3" xfId="0" applyFont="1" applyBorder="1" applyAlignment="1">
      <alignment horizontal="center" vertical="center"/>
    </xf>
    <xf numFmtId="0" fontId="15" fillId="0" borderId="0" xfId="0" applyFont="1" applyAlignment="1">
      <alignment/>
    </xf>
    <xf numFmtId="173" fontId="7" fillId="0" borderId="0" xfId="19" applyNumberFormat="1" applyFont="1" applyAlignment="1">
      <alignment/>
    </xf>
    <xf numFmtId="168" fontId="7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172" fontId="7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0" fillId="2" borderId="0" xfId="0" applyFill="1" applyAlignment="1">
      <alignment/>
    </xf>
    <xf numFmtId="168" fontId="0" fillId="3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1" fontId="20" fillId="0" borderId="0" xfId="0" applyNumberFormat="1" applyFont="1" applyFill="1" applyBorder="1" applyAlignment="1">
      <alignment horizontal="center"/>
    </xf>
    <xf numFmtId="170" fontId="2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1" fontId="15" fillId="0" borderId="23" xfId="0" applyNumberFormat="1" applyFont="1" applyBorder="1" applyAlignment="1">
      <alignment horizontal="center" vertical="center"/>
    </xf>
    <xf numFmtId="41" fontId="15" fillId="0" borderId="0" xfId="0" applyNumberFormat="1" applyFont="1" applyAlignment="1">
      <alignment vertical="center"/>
    </xf>
    <xf numFmtId="41" fontId="15" fillId="0" borderId="24" xfId="0" applyNumberFormat="1" applyFont="1" applyBorder="1" applyAlignment="1">
      <alignment horizontal="center" vertical="center"/>
    </xf>
    <xf numFmtId="41" fontId="13" fillId="0" borderId="25" xfId="0" applyNumberFormat="1" applyFont="1" applyBorder="1" applyAlignment="1">
      <alignment vertical="center"/>
    </xf>
    <xf numFmtId="41" fontId="15" fillId="0" borderId="8" xfId="0" applyNumberFormat="1" applyFont="1" applyBorder="1" applyAlignment="1">
      <alignment horizontal="center" vertical="center"/>
    </xf>
    <xf numFmtId="41" fontId="13" fillId="0" borderId="5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5" fillId="0" borderId="26" xfId="0" applyNumberFormat="1" applyFont="1" applyBorder="1" applyAlignment="1">
      <alignment horizontal="centerContinuous" vertical="center"/>
    </xf>
    <xf numFmtId="41" fontId="17" fillId="0" borderId="0" xfId="0" applyNumberFormat="1" applyFont="1" applyAlignment="1">
      <alignment vertical="center"/>
    </xf>
    <xf numFmtId="41" fontId="10" fillId="0" borderId="8" xfId="0" applyNumberFormat="1" applyFont="1" applyBorder="1" applyAlignment="1">
      <alignment horizontal="right" vertical="center"/>
    </xf>
    <xf numFmtId="41" fontId="0" fillId="0" borderId="24" xfId="0" applyNumberForma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7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/>
    </xf>
    <xf numFmtId="172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70" fontId="1" fillId="0" borderId="3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7" fillId="4" borderId="31" xfId="0" applyFont="1" applyFill="1" applyBorder="1" applyAlignment="1">
      <alignment horizontal="center"/>
    </xf>
    <xf numFmtId="170" fontId="2" fillId="0" borderId="32" xfId="0" applyNumberFormat="1" applyFont="1" applyBorder="1" applyAlignment="1">
      <alignment horizontal="center"/>
    </xf>
    <xf numFmtId="170" fontId="2" fillId="0" borderId="33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170" fontId="16" fillId="0" borderId="0" xfId="0" applyNumberFormat="1" applyFont="1" applyAlignment="1">
      <alignment/>
    </xf>
    <xf numFmtId="0" fontId="16" fillId="0" borderId="1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6" fillId="0" borderId="0" xfId="0" applyFont="1" applyBorder="1" applyAlignment="1">
      <alignment/>
    </xf>
    <xf numFmtId="1" fontId="28" fillId="0" borderId="0" xfId="0" applyNumberFormat="1" applyFont="1" applyBorder="1" applyAlignment="1">
      <alignment horizontal="center"/>
    </xf>
    <xf numFmtId="170" fontId="16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" fontId="28" fillId="0" borderId="0" xfId="0" applyNumberFormat="1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0" fontId="29" fillId="0" borderId="0" xfId="0" applyNumberFormat="1" applyFont="1" applyFill="1" applyBorder="1" applyAlignment="1">
      <alignment horizontal="center" textRotation="90"/>
    </xf>
    <xf numFmtId="170" fontId="30" fillId="0" borderId="0" xfId="0" applyNumberFormat="1" applyFont="1" applyFill="1" applyBorder="1" applyAlignment="1">
      <alignment horizontal="center" textRotation="90"/>
    </xf>
    <xf numFmtId="170" fontId="31" fillId="0" borderId="0" xfId="0" applyNumberFormat="1" applyFont="1" applyFill="1" applyBorder="1" applyAlignment="1">
      <alignment horizontal="center" textRotation="90"/>
    </xf>
    <xf numFmtId="170" fontId="18" fillId="0" borderId="42" xfId="0" applyNumberFormat="1" applyFont="1" applyBorder="1" applyAlignment="1">
      <alignment horizontal="center" vertical="center"/>
    </xf>
    <xf numFmtId="0" fontId="27" fillId="4" borderId="43" xfId="0" applyFont="1" applyFill="1" applyBorder="1" applyAlignment="1">
      <alignment horizontal="center"/>
    </xf>
    <xf numFmtId="170" fontId="18" fillId="0" borderId="4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1" fontId="7" fillId="0" borderId="23" xfId="0" applyNumberFormat="1" applyFont="1" applyBorder="1" applyAlignment="1">
      <alignment horizontal="center" vertical="center"/>
    </xf>
    <xf numFmtId="41" fontId="7" fillId="0" borderId="2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1" fontId="7" fillId="0" borderId="26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textRotation="90"/>
    </xf>
    <xf numFmtId="0" fontId="16" fillId="0" borderId="0" xfId="0" applyFont="1" applyBorder="1" applyAlignment="1">
      <alignment horizontal="center" textRotation="90"/>
    </xf>
    <xf numFmtId="0" fontId="27" fillId="4" borderId="45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170" fontId="2" fillId="0" borderId="29" xfId="0" applyNumberFormat="1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70" fontId="18" fillId="0" borderId="36" xfId="0" applyNumberFormat="1" applyFont="1" applyBorder="1" applyAlignment="1">
      <alignment horizontal="center" vertical="center"/>
    </xf>
    <xf numFmtId="170" fontId="18" fillId="0" borderId="47" xfId="0" applyNumberFormat="1" applyFont="1" applyBorder="1" applyAlignment="1">
      <alignment horizontal="center" vertical="center"/>
    </xf>
    <xf numFmtId="170" fontId="2" fillId="0" borderId="48" xfId="0" applyNumberFormat="1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" fillId="0" borderId="1" xfId="0" applyFont="1" applyBorder="1" applyAlignment="1">
      <alignment horizontal="centerContinuous" vertical="center"/>
    </xf>
    <xf numFmtId="0" fontId="3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Alignment="1">
      <alignment horizontal="center" vertical="center"/>
    </xf>
    <xf numFmtId="168" fontId="41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76" fontId="40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/>
    </xf>
    <xf numFmtId="0" fontId="17" fillId="0" borderId="58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11</xdr:row>
      <xdr:rowOff>66675</xdr:rowOff>
    </xdr:from>
    <xdr:to>
      <xdr:col>17</xdr:col>
      <xdr:colOff>209550</xdr:colOff>
      <xdr:row>17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990725" y="1847850"/>
          <a:ext cx="7277100" cy="1019175"/>
        </a:xfrm>
        <a:prstGeom prst="ellipse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FANTACINICO 2000/2001</a:t>
          </a:r>
          <a:r>
            <a:rPr lang="en-US" cap="none" sz="1400" b="1" i="1" u="none" baseline="0"/>
            <a:t>
</a:t>
          </a:r>
          <a:r>
            <a:rPr lang="en-US" cap="none" sz="1400" b="1" i="0" u="none" baseline="0"/>
            <a:t>Costa d'Amalfi
</a:t>
          </a:r>
          <a:r>
            <a:rPr lang="en-US" cap="none" sz="1400" b="1" i="1" u="none" baseline="0"/>
            <a:t>Girone d'andata</a:t>
          </a:r>
          <a:r>
            <a:rPr lang="en-US" cap="none" sz="1000" b="1" i="0" u="none" baseline="0"/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11</xdr:row>
      <xdr:rowOff>66675</xdr:rowOff>
    </xdr:from>
    <xdr:to>
      <xdr:col>17</xdr:col>
      <xdr:colOff>209550</xdr:colOff>
      <xdr:row>17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990725" y="1847850"/>
          <a:ext cx="7258050" cy="1019175"/>
        </a:xfrm>
        <a:prstGeom prst="ellipse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FANTACINICO 2000/2001</a:t>
          </a:r>
          <a:r>
            <a:rPr lang="en-US" cap="none" sz="1400" b="1" i="1" u="none" baseline="0"/>
            <a:t>
</a:t>
          </a:r>
          <a:r>
            <a:rPr lang="en-US" cap="none" sz="1400" b="1" i="0" u="none" baseline="0"/>
            <a:t>Costa d'Amalfi
</a:t>
          </a:r>
          <a:r>
            <a:rPr lang="en-US" cap="none" sz="1400" b="1" i="1" u="none" baseline="0"/>
            <a:t>Girone di ritorno</a:t>
          </a:r>
          <a:r>
            <a:rPr lang="en-US" cap="none" sz="1000" b="1" i="0" u="none" baseline="0"/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11</xdr:row>
      <xdr:rowOff>66675</xdr:rowOff>
    </xdr:from>
    <xdr:to>
      <xdr:col>17</xdr:col>
      <xdr:colOff>209550</xdr:colOff>
      <xdr:row>17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990725" y="1847850"/>
          <a:ext cx="7324725" cy="1000125"/>
        </a:xfrm>
        <a:prstGeom prst="ellipse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FANTACINICO 2000/2001</a:t>
          </a:r>
          <a:r>
            <a:rPr lang="en-US" cap="none" sz="1400" b="1" i="1" u="none" baseline="0"/>
            <a:t>
</a:t>
          </a:r>
          <a:r>
            <a:rPr lang="en-US" cap="none" sz="1400" b="1" i="0" u="none" baseline="0"/>
            <a:t>Costa d'Amalfi
Fase Clock</a:t>
          </a:r>
          <a:r>
            <a:rPr lang="en-US" cap="none" sz="1000" b="1" i="0" u="none" baseline="0"/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14</xdr:row>
      <xdr:rowOff>0</xdr:rowOff>
    </xdr:from>
    <xdr:to>
      <xdr:col>5</xdr:col>
      <xdr:colOff>581025</xdr:colOff>
      <xdr:row>14</xdr:row>
      <xdr:rowOff>0</xdr:rowOff>
    </xdr:to>
    <xdr:sp>
      <xdr:nvSpPr>
        <xdr:cNvPr id="1" name="AutoShape 4"/>
        <xdr:cNvSpPr>
          <a:spLocks/>
        </xdr:cNvSpPr>
      </xdr:nvSpPr>
      <xdr:spPr>
        <a:xfrm flipH="1">
          <a:off x="3057525" y="24574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30</xdr:row>
      <xdr:rowOff>0</xdr:rowOff>
    </xdr:from>
    <xdr:to>
      <xdr:col>5</xdr:col>
      <xdr:colOff>581025</xdr:colOff>
      <xdr:row>30</xdr:row>
      <xdr:rowOff>0</xdr:rowOff>
    </xdr:to>
    <xdr:sp>
      <xdr:nvSpPr>
        <xdr:cNvPr id="2" name="AutoShape 5"/>
        <xdr:cNvSpPr>
          <a:spLocks/>
        </xdr:cNvSpPr>
      </xdr:nvSpPr>
      <xdr:spPr>
        <a:xfrm flipH="1">
          <a:off x="3057525" y="57340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50</xdr:row>
      <xdr:rowOff>133350</xdr:rowOff>
    </xdr:from>
    <xdr:to>
      <xdr:col>13</xdr:col>
      <xdr:colOff>571500</xdr:colOff>
      <xdr:row>54</xdr:row>
      <xdr:rowOff>9525</xdr:rowOff>
    </xdr:to>
    <xdr:sp>
      <xdr:nvSpPr>
        <xdr:cNvPr id="3" name="AutoShape 6"/>
        <xdr:cNvSpPr>
          <a:spLocks/>
        </xdr:cNvSpPr>
      </xdr:nvSpPr>
      <xdr:spPr>
        <a:xfrm>
          <a:off x="6734175" y="9382125"/>
          <a:ext cx="18383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Tormentino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11">
    <pageSetUpPr fitToPage="1"/>
  </sheetPr>
  <dimension ref="A1:AK94"/>
  <sheetViews>
    <sheetView zoomScale="75" zoomScaleNormal="75" workbookViewId="0" topLeftCell="A62">
      <selection activeCell="X17" sqref="X17:AK27"/>
    </sheetView>
  </sheetViews>
  <sheetFormatPr defaultColWidth="9.140625" defaultRowHeight="12.75"/>
  <cols>
    <col min="1" max="1" width="3.140625" style="0" bestFit="1" customWidth="1"/>
    <col min="2" max="2" width="4.00390625" style="0" customWidth="1"/>
    <col min="3" max="3" width="4.421875" style="0" customWidth="1"/>
    <col min="4" max="4" width="21.28125" style="68" bestFit="1" customWidth="1"/>
    <col min="5" max="5" width="3.00390625" style="2" customWidth="1"/>
    <col min="6" max="6" width="6.57421875" style="79" customWidth="1"/>
    <col min="7" max="7" width="21.28125" style="2" bestFit="1" customWidth="1"/>
    <col min="8" max="8" width="3.00390625" style="2" customWidth="1"/>
    <col min="9" max="9" width="7.140625" style="79" customWidth="1"/>
    <col min="10" max="10" width="10.00390625" style="2" customWidth="1"/>
    <col min="11" max="11" width="4.57421875" style="80" customWidth="1"/>
    <col min="12" max="12" width="4.57421875" style="7" bestFit="1" customWidth="1"/>
    <col min="13" max="13" width="16.7109375" style="7" customWidth="1"/>
    <col min="14" max="14" width="4.57421875" style="7" bestFit="1" customWidth="1"/>
    <col min="15" max="15" width="10.7109375" style="113" bestFit="1" customWidth="1"/>
    <col min="16" max="16" width="6.57421875" style="116" customWidth="1"/>
    <col min="17" max="17" width="4.28125" style="0" customWidth="1"/>
    <col min="18" max="18" width="16.8515625" style="0" customWidth="1"/>
    <col min="19" max="19" width="4.7109375" style="0" customWidth="1"/>
    <col min="20" max="20" width="9.8515625" style="115" bestFit="1" customWidth="1"/>
    <col min="21" max="21" width="7.28125" style="117" customWidth="1"/>
    <col min="22" max="22" width="4.8515625" style="0" customWidth="1"/>
    <col min="23" max="23" width="8.28125" style="0" customWidth="1"/>
    <col min="24" max="24" width="17.28125" style="0" customWidth="1"/>
    <col min="25" max="25" width="6.00390625" style="0" customWidth="1"/>
    <col min="26" max="26" width="10.28125" style="113" customWidth="1"/>
    <col min="27" max="27" width="7.2812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bestFit="1" customWidth="1"/>
  </cols>
  <sheetData>
    <row r="1" spans="7:14" ht="12.75">
      <c r="G1" s="5"/>
      <c r="H1" s="5"/>
      <c r="I1" s="73"/>
      <c r="J1" s="5"/>
      <c r="K1" s="69"/>
      <c r="L1" s="8"/>
      <c r="M1" s="8"/>
      <c r="N1" s="8"/>
    </row>
    <row r="2" spans="2:14" ht="12.75">
      <c r="B2" s="71">
        <v>1</v>
      </c>
      <c r="D2" s="72" t="s">
        <v>20</v>
      </c>
      <c r="G2" s="1"/>
      <c r="H2" s="5"/>
      <c r="I2" s="73"/>
      <c r="J2" s="73"/>
      <c r="K2" s="74"/>
      <c r="L2" s="75"/>
      <c r="M2" s="75"/>
      <c r="N2" s="75"/>
    </row>
    <row r="3" spans="2:26" ht="12.75">
      <c r="B3" s="71">
        <v>2</v>
      </c>
      <c r="D3" s="72" t="s">
        <v>23</v>
      </c>
      <c r="G3" s="1"/>
      <c r="H3" s="5"/>
      <c r="I3" s="73"/>
      <c r="J3" s="73"/>
      <c r="K3" s="74"/>
      <c r="L3" s="75"/>
      <c r="M3" s="75"/>
      <c r="N3" s="75"/>
      <c r="Z3" s="113" t="s">
        <v>291</v>
      </c>
    </row>
    <row r="4" spans="2:26" ht="12.75">
      <c r="B4" s="71">
        <v>3</v>
      </c>
      <c r="D4" s="72" t="s">
        <v>24</v>
      </c>
      <c r="G4" s="1"/>
      <c r="H4" s="5"/>
      <c r="I4" s="73"/>
      <c r="J4" s="73"/>
      <c r="K4" s="74"/>
      <c r="L4" s="75"/>
      <c r="M4" s="75"/>
      <c r="N4" s="75"/>
      <c r="Z4" s="113" t="s">
        <v>292</v>
      </c>
    </row>
    <row r="5" spans="2:14" ht="12.75">
      <c r="B5" s="71">
        <v>4</v>
      </c>
      <c r="D5" s="76" t="s">
        <v>21</v>
      </c>
      <c r="G5" s="1"/>
      <c r="H5" s="5"/>
      <c r="I5" s="73"/>
      <c r="J5" s="73"/>
      <c r="K5" s="74"/>
      <c r="L5" s="75"/>
      <c r="M5" s="75"/>
      <c r="N5" s="75"/>
    </row>
    <row r="6" spans="2:14" ht="12.75">
      <c r="B6" s="71">
        <v>5</v>
      </c>
      <c r="D6" s="76" t="s">
        <v>285</v>
      </c>
      <c r="G6" s="1"/>
      <c r="H6" s="77"/>
      <c r="I6" s="73"/>
      <c r="J6" s="73"/>
      <c r="K6" s="74"/>
      <c r="L6" s="75"/>
      <c r="M6" s="75"/>
      <c r="N6" s="75"/>
    </row>
    <row r="7" spans="2:14" ht="12.75">
      <c r="B7" s="71">
        <v>6</v>
      </c>
      <c r="D7" s="76" t="s">
        <v>25</v>
      </c>
      <c r="H7" s="77"/>
      <c r="I7" s="73"/>
      <c r="J7" s="73"/>
      <c r="K7" s="74"/>
      <c r="L7" s="75"/>
      <c r="M7" s="75"/>
      <c r="N7" s="75"/>
    </row>
    <row r="8" spans="2:14" ht="12.75">
      <c r="B8" s="71">
        <v>7</v>
      </c>
      <c r="D8" s="76" t="s">
        <v>4</v>
      </c>
      <c r="G8" s="1"/>
      <c r="H8" s="77"/>
      <c r="I8" s="73"/>
      <c r="J8" s="73"/>
      <c r="K8" s="74"/>
      <c r="L8" s="75"/>
      <c r="M8" s="75"/>
      <c r="N8" s="75"/>
    </row>
    <row r="9" spans="2:14" ht="12.75">
      <c r="B9" s="71">
        <v>8</v>
      </c>
      <c r="D9" s="76" t="s">
        <v>56</v>
      </c>
      <c r="G9" s="1"/>
      <c r="H9" s="77"/>
      <c r="I9" s="73"/>
      <c r="J9" s="73"/>
      <c r="K9" s="74"/>
      <c r="L9" s="75"/>
      <c r="M9" s="75"/>
      <c r="N9" s="75"/>
    </row>
    <row r="10" spans="2:14" ht="12.75">
      <c r="B10" s="71">
        <v>9</v>
      </c>
      <c r="D10" s="76" t="s">
        <v>22</v>
      </c>
      <c r="G10" s="1"/>
      <c r="H10" s="77"/>
      <c r="I10" s="73"/>
      <c r="J10" s="73"/>
      <c r="K10" s="74"/>
      <c r="L10" s="75"/>
      <c r="M10" s="75"/>
      <c r="N10" s="75"/>
    </row>
    <row r="11" spans="2:14" ht="12.75">
      <c r="B11" s="71">
        <v>10</v>
      </c>
      <c r="D11" s="78" t="s">
        <v>55</v>
      </c>
      <c r="G11" s="1"/>
      <c r="H11" s="77"/>
      <c r="I11" s="73"/>
      <c r="J11" s="73"/>
      <c r="K11" s="74"/>
      <c r="L11" s="75"/>
      <c r="M11" s="75"/>
      <c r="N11" s="75"/>
    </row>
    <row r="12" spans="2:14" ht="12.75">
      <c r="B12" s="71"/>
      <c r="D12" s="9"/>
      <c r="G12" s="1"/>
      <c r="H12" s="77"/>
      <c r="I12" s="73"/>
      <c r="J12" s="73"/>
      <c r="K12" s="74"/>
      <c r="L12" s="75"/>
      <c r="M12" s="75"/>
      <c r="N12" s="75"/>
    </row>
    <row r="13" spans="2:14" ht="12.75">
      <c r="B13" s="71"/>
      <c r="D13" s="9"/>
      <c r="G13" s="1"/>
      <c r="H13" s="77"/>
      <c r="I13" s="73"/>
      <c r="J13" s="73"/>
      <c r="K13" s="74"/>
      <c r="L13" s="75"/>
      <c r="M13" s="75"/>
      <c r="N13" s="75"/>
    </row>
    <row r="14" spans="2:14" ht="12.75">
      <c r="B14" s="71"/>
      <c r="D14" s="9"/>
      <c r="G14" s="1"/>
      <c r="H14" s="77"/>
      <c r="I14" s="73"/>
      <c r="J14" s="73"/>
      <c r="K14" s="74"/>
      <c r="L14" s="75"/>
      <c r="M14" s="75"/>
      <c r="N14" s="75"/>
    </row>
    <row r="15" spans="2:14" ht="12.75">
      <c r="B15" s="71"/>
      <c r="D15" s="9"/>
      <c r="G15" s="1"/>
      <c r="H15" s="77"/>
      <c r="I15" s="73"/>
      <c r="J15" s="73"/>
      <c r="K15" s="74"/>
      <c r="L15" s="75"/>
      <c r="M15" s="75"/>
      <c r="N15" s="75"/>
    </row>
    <row r="16" spans="7:16" ht="13.5" thickBot="1">
      <c r="G16" s="9"/>
      <c r="H16" s="9"/>
      <c r="J16" s="79"/>
      <c r="L16" s="81"/>
      <c r="M16" s="81"/>
      <c r="N16" s="81"/>
      <c r="P16" s="117"/>
    </row>
    <row r="17" spans="7:37" ht="14.25" thickBot="1" thickTop="1">
      <c r="G17" s="9"/>
      <c r="H17" s="9"/>
      <c r="J17" s="79"/>
      <c r="L17" s="81"/>
      <c r="M17" s="81"/>
      <c r="N17" s="81"/>
      <c r="P17" s="117"/>
      <c r="X17" s="124" t="s">
        <v>39</v>
      </c>
      <c r="Y17" s="125" t="s">
        <v>293</v>
      </c>
      <c r="Z17" s="126" t="s">
        <v>294</v>
      </c>
      <c r="AA17" s="127" t="s">
        <v>295</v>
      </c>
      <c r="AC17" s="128">
        <v>1</v>
      </c>
      <c r="AD17" s="129">
        <v>2</v>
      </c>
      <c r="AE17" s="128">
        <v>3</v>
      </c>
      <c r="AF17" s="129">
        <v>4</v>
      </c>
      <c r="AG17" s="128">
        <v>5</v>
      </c>
      <c r="AH17" s="129">
        <v>6</v>
      </c>
      <c r="AI17" s="128">
        <v>7</v>
      </c>
      <c r="AJ17" s="129">
        <v>8</v>
      </c>
      <c r="AK17" s="128">
        <v>9</v>
      </c>
    </row>
    <row r="18" spans="3:37" ht="19.5" thickBot="1" thickTop="1">
      <c r="C18" s="82" t="s">
        <v>276</v>
      </c>
      <c r="D18" s="83">
        <v>36800</v>
      </c>
      <c r="E18" s="84"/>
      <c r="F18" s="86"/>
      <c r="G18" s="84"/>
      <c r="H18" s="85"/>
      <c r="I18" s="86"/>
      <c r="J18" s="87"/>
      <c r="L18" s="130">
        <v>1</v>
      </c>
      <c r="M18" s="131" t="s">
        <v>296</v>
      </c>
      <c r="N18" s="132" t="s">
        <v>293</v>
      </c>
      <c r="O18" s="133" t="s">
        <v>297</v>
      </c>
      <c r="P18" s="134" t="s">
        <v>298</v>
      </c>
      <c r="Q18" s="130">
        <v>1</v>
      </c>
      <c r="R18" s="131" t="s">
        <v>296</v>
      </c>
      <c r="S18" s="132" t="s">
        <v>293</v>
      </c>
      <c r="T18" s="133" t="s">
        <v>297</v>
      </c>
      <c r="U18" s="134" t="s">
        <v>298</v>
      </c>
      <c r="X18" s="135" t="s">
        <v>20</v>
      </c>
      <c r="Y18" s="136">
        <v>23</v>
      </c>
      <c r="Z18" s="137">
        <f aca="true" t="shared" si="0" ref="Z18:Z27">SUM(AC18:AK18)</f>
        <v>661</v>
      </c>
      <c r="AA18" s="138">
        <f>Z18/9</f>
        <v>73.44444444444444</v>
      </c>
      <c r="AC18" s="4">
        <v>73</v>
      </c>
      <c r="AD18" s="4">
        <v>73</v>
      </c>
      <c r="AE18" s="4">
        <v>63</v>
      </c>
      <c r="AF18" s="4">
        <v>70</v>
      </c>
      <c r="AG18" s="4">
        <v>79.5</v>
      </c>
      <c r="AH18" s="4">
        <v>78.5</v>
      </c>
      <c r="AI18" s="4">
        <v>78</v>
      </c>
      <c r="AJ18" s="4">
        <v>75</v>
      </c>
      <c r="AK18" s="4">
        <v>71</v>
      </c>
    </row>
    <row r="19" spans="1:37" ht="18.75" thickBot="1">
      <c r="A19">
        <v>1</v>
      </c>
      <c r="B19">
        <v>10</v>
      </c>
      <c r="C19" s="88"/>
      <c r="D19" s="83" t="str">
        <f>INDEX($D$2:$D$11,A19)</f>
        <v>LAUDANO VI PUNIRA'</v>
      </c>
      <c r="E19" s="89">
        <v>1</v>
      </c>
      <c r="F19" s="111">
        <v>73</v>
      </c>
      <c r="G19" s="84" t="str">
        <f>INDEX($D$2:$D$11,B19)</f>
        <v>MO MUORI</v>
      </c>
      <c r="H19" s="89">
        <v>1</v>
      </c>
      <c r="I19" s="112">
        <v>71.5</v>
      </c>
      <c r="J19" s="87"/>
      <c r="L19" s="139">
        <v>1</v>
      </c>
      <c r="M19" s="135" t="s">
        <v>22</v>
      </c>
      <c r="N19" s="136">
        <v>3</v>
      </c>
      <c r="O19" s="137">
        <v>75.5</v>
      </c>
      <c r="P19" s="166">
        <v>75.5</v>
      </c>
      <c r="Q19" s="139">
        <v>6</v>
      </c>
      <c r="R19" s="135" t="s">
        <v>21</v>
      </c>
      <c r="S19" s="136">
        <v>1</v>
      </c>
      <c r="T19" s="137">
        <v>69</v>
      </c>
      <c r="U19" s="166">
        <v>69</v>
      </c>
      <c r="X19" s="135" t="s">
        <v>21</v>
      </c>
      <c r="Y19" s="136">
        <v>17</v>
      </c>
      <c r="Z19" s="137">
        <f t="shared" si="0"/>
        <v>663</v>
      </c>
      <c r="AA19" s="138">
        <f aca="true" t="shared" si="1" ref="AA19:AA27">Z19/9</f>
        <v>73.66666666666667</v>
      </c>
      <c r="AC19" s="4">
        <v>69</v>
      </c>
      <c r="AD19" s="4">
        <v>80.5</v>
      </c>
      <c r="AE19" s="4">
        <v>79.5</v>
      </c>
      <c r="AF19" s="4">
        <v>64</v>
      </c>
      <c r="AG19" s="4">
        <v>76</v>
      </c>
      <c r="AH19" s="4">
        <v>68.5</v>
      </c>
      <c r="AI19" s="4">
        <v>78.5</v>
      </c>
      <c r="AJ19" s="4">
        <v>78</v>
      </c>
      <c r="AK19" s="4">
        <v>69</v>
      </c>
    </row>
    <row r="20" spans="1:37" ht="18.75" thickBot="1">
      <c r="A20">
        <v>2</v>
      </c>
      <c r="B20">
        <v>9</v>
      </c>
      <c r="C20" s="90"/>
      <c r="D20" s="83" t="str">
        <f>INDEX($D$2:$D$11,A20)</f>
        <v>AD CAPOCCHIAM</v>
      </c>
      <c r="E20" s="89">
        <v>1</v>
      </c>
      <c r="F20" s="111">
        <v>71.5</v>
      </c>
      <c r="G20" s="84" t="str">
        <f>INDEX($D$2:$D$11,B20)</f>
        <v>ALBATROS</v>
      </c>
      <c r="H20" s="91">
        <v>2</v>
      </c>
      <c r="I20" s="111">
        <v>75.5</v>
      </c>
      <c r="J20" s="87"/>
      <c r="L20" s="140">
        <v>2</v>
      </c>
      <c r="M20" s="135" t="s">
        <v>56</v>
      </c>
      <c r="N20" s="136">
        <v>3</v>
      </c>
      <c r="O20" s="137">
        <v>71.5</v>
      </c>
      <c r="P20" s="166">
        <v>71.5</v>
      </c>
      <c r="Q20" s="140">
        <v>7</v>
      </c>
      <c r="R20" s="135" t="s">
        <v>285</v>
      </c>
      <c r="S20" s="136">
        <v>1</v>
      </c>
      <c r="T20" s="137">
        <v>71.5</v>
      </c>
      <c r="U20" s="166">
        <v>71.5</v>
      </c>
      <c r="X20" s="135" t="s">
        <v>24</v>
      </c>
      <c r="Y20" s="136">
        <v>15</v>
      </c>
      <c r="Z20" s="137">
        <f t="shared" si="0"/>
        <v>656</v>
      </c>
      <c r="AA20" s="138">
        <f t="shared" si="1"/>
        <v>72.88888888888889</v>
      </c>
      <c r="AC20" s="4">
        <v>68</v>
      </c>
      <c r="AD20" s="4">
        <v>72.5</v>
      </c>
      <c r="AE20" s="4">
        <v>66.5</v>
      </c>
      <c r="AF20" s="4">
        <v>68</v>
      </c>
      <c r="AG20" s="4">
        <v>75.5</v>
      </c>
      <c r="AH20" s="4">
        <v>69.5</v>
      </c>
      <c r="AI20" s="4">
        <v>84.5</v>
      </c>
      <c r="AJ20" s="4">
        <v>73.5</v>
      </c>
      <c r="AK20" s="4">
        <v>78</v>
      </c>
    </row>
    <row r="21" spans="1:37" ht="18.75" thickBot="1">
      <c r="A21">
        <v>3</v>
      </c>
      <c r="B21">
        <v>8</v>
      </c>
      <c r="C21" s="90"/>
      <c r="D21" s="83" t="str">
        <f>INDEX($D$2:$D$11,A21)</f>
        <v>TORMENTINO</v>
      </c>
      <c r="E21" s="89">
        <v>1</v>
      </c>
      <c r="F21" s="112">
        <v>68</v>
      </c>
      <c r="G21" s="84" t="str">
        <f>INDEX($D$2:$D$11,B21)</f>
        <v>REAL VITELLOZZO</v>
      </c>
      <c r="H21" s="91">
        <v>2</v>
      </c>
      <c r="I21" s="111">
        <v>74.5</v>
      </c>
      <c r="J21" s="87"/>
      <c r="L21" s="140">
        <v>3</v>
      </c>
      <c r="M21" s="135" t="s">
        <v>25</v>
      </c>
      <c r="N21" s="136">
        <v>1</v>
      </c>
      <c r="O21" s="137">
        <v>75.5</v>
      </c>
      <c r="P21" s="166">
        <v>75.5</v>
      </c>
      <c r="Q21" s="140">
        <v>8</v>
      </c>
      <c r="R21" s="135" t="s">
        <v>20</v>
      </c>
      <c r="S21" s="136">
        <v>1</v>
      </c>
      <c r="T21" s="137">
        <v>73</v>
      </c>
      <c r="U21" s="166">
        <v>73</v>
      </c>
      <c r="X21" s="135" t="s">
        <v>56</v>
      </c>
      <c r="Y21" s="136">
        <v>15</v>
      </c>
      <c r="Z21" s="137">
        <f t="shared" si="0"/>
        <v>650.5</v>
      </c>
      <c r="AA21" s="138">
        <f t="shared" si="1"/>
        <v>72.27777777777777</v>
      </c>
      <c r="AC21" s="4">
        <v>74.5</v>
      </c>
      <c r="AD21" s="4">
        <v>71</v>
      </c>
      <c r="AE21" s="4">
        <v>68.5</v>
      </c>
      <c r="AF21" s="4">
        <v>73</v>
      </c>
      <c r="AG21" s="4">
        <v>79.5</v>
      </c>
      <c r="AH21" s="4">
        <v>72.5</v>
      </c>
      <c r="AI21" s="4">
        <v>69.5</v>
      </c>
      <c r="AJ21" s="4">
        <v>64.5</v>
      </c>
      <c r="AK21" s="4">
        <v>77.5</v>
      </c>
    </row>
    <row r="22" spans="1:37" ht="18.75" thickBot="1">
      <c r="A22">
        <v>4</v>
      </c>
      <c r="B22">
        <v>7</v>
      </c>
      <c r="C22" s="90"/>
      <c r="D22" s="83" t="str">
        <f>INDEX($D$2:$D$11,A22)</f>
        <v>NEW TIM</v>
      </c>
      <c r="E22" s="89">
        <v>1</v>
      </c>
      <c r="F22" s="112">
        <v>69</v>
      </c>
      <c r="G22" s="84" t="str">
        <f>INDEX($D$2:$D$11,B22)</f>
        <v>LES SASICCES</v>
      </c>
      <c r="H22" s="91">
        <v>1</v>
      </c>
      <c r="I22" s="111">
        <v>70.5</v>
      </c>
      <c r="J22" s="87"/>
      <c r="L22" s="140">
        <v>4</v>
      </c>
      <c r="M22" s="135" t="s">
        <v>27</v>
      </c>
      <c r="N22" s="136">
        <v>1</v>
      </c>
      <c r="O22" s="137">
        <v>68</v>
      </c>
      <c r="P22" s="166">
        <v>68</v>
      </c>
      <c r="Q22" s="140">
        <v>9</v>
      </c>
      <c r="R22" s="135" t="s">
        <v>24</v>
      </c>
      <c r="S22" s="136">
        <v>0</v>
      </c>
      <c r="T22" s="137">
        <v>74.5</v>
      </c>
      <c r="U22" s="166">
        <v>74.5</v>
      </c>
      <c r="X22" s="135" t="s">
        <v>27</v>
      </c>
      <c r="Y22" s="136">
        <v>14</v>
      </c>
      <c r="Z22" s="137">
        <f t="shared" si="0"/>
        <v>647.5</v>
      </c>
      <c r="AA22" s="138">
        <f t="shared" si="1"/>
        <v>71.94444444444444</v>
      </c>
      <c r="AC22" s="4">
        <v>71.5</v>
      </c>
      <c r="AD22" s="4">
        <v>78.5</v>
      </c>
      <c r="AE22" s="4">
        <v>67.5</v>
      </c>
      <c r="AF22" s="4">
        <v>82.5</v>
      </c>
      <c r="AG22" s="4">
        <v>75.5</v>
      </c>
      <c r="AH22" s="4">
        <v>65.5</v>
      </c>
      <c r="AI22" s="4">
        <v>61</v>
      </c>
      <c r="AJ22" s="4">
        <v>80</v>
      </c>
      <c r="AK22" s="4">
        <v>65.5</v>
      </c>
    </row>
    <row r="23" spans="1:37" ht="18.75" thickBot="1">
      <c r="A23">
        <v>5</v>
      </c>
      <c r="B23">
        <v>6</v>
      </c>
      <c r="C23" s="90"/>
      <c r="D23" s="83" t="str">
        <f>INDEX($D$2:$D$11,A23)</f>
        <v>TORO LOCO</v>
      </c>
      <c r="E23" s="89">
        <v>1</v>
      </c>
      <c r="F23" s="112">
        <v>66.5</v>
      </c>
      <c r="G23" s="84" t="str">
        <f>INDEX($D$2:$D$11,B23)</f>
        <v>CUCCIOLO</v>
      </c>
      <c r="H23" s="91">
        <v>1</v>
      </c>
      <c r="I23" s="111">
        <v>67</v>
      </c>
      <c r="J23" s="87"/>
      <c r="L23" s="141">
        <v>5</v>
      </c>
      <c r="M23" s="135" t="s">
        <v>4</v>
      </c>
      <c r="N23" s="136">
        <v>1</v>
      </c>
      <c r="O23" s="137">
        <v>70.5</v>
      </c>
      <c r="P23" s="166">
        <v>70.5</v>
      </c>
      <c r="Q23" s="141">
        <v>10</v>
      </c>
      <c r="R23" s="142" t="s">
        <v>23</v>
      </c>
      <c r="S23" s="143">
        <v>0</v>
      </c>
      <c r="T23" s="137">
        <v>67</v>
      </c>
      <c r="U23" s="166">
        <v>67</v>
      </c>
      <c r="X23" s="135" t="s">
        <v>25</v>
      </c>
      <c r="Y23" s="136">
        <v>14</v>
      </c>
      <c r="Z23" s="137">
        <f t="shared" si="0"/>
        <v>642</v>
      </c>
      <c r="AA23" s="138">
        <f t="shared" si="1"/>
        <v>71.33333333333333</v>
      </c>
      <c r="AC23" s="4">
        <v>67</v>
      </c>
      <c r="AD23" s="4">
        <v>74.5</v>
      </c>
      <c r="AE23" s="4">
        <v>74</v>
      </c>
      <c r="AF23" s="4">
        <v>79.5</v>
      </c>
      <c r="AG23" s="4">
        <v>76</v>
      </c>
      <c r="AH23" s="4">
        <v>55.5</v>
      </c>
      <c r="AI23" s="4">
        <v>72.5</v>
      </c>
      <c r="AJ23" s="4">
        <v>68.5</v>
      </c>
      <c r="AK23" s="4">
        <v>74.5</v>
      </c>
    </row>
    <row r="24" spans="3:37" ht="18.75" thickTop="1">
      <c r="C24" s="70"/>
      <c r="D24" s="96"/>
      <c r="E24" s="97"/>
      <c r="F24" s="92"/>
      <c r="G24" s="97"/>
      <c r="H24" s="97"/>
      <c r="I24" s="92"/>
      <c r="J24" s="92"/>
      <c r="L24" s="144"/>
      <c r="M24" s="144"/>
      <c r="N24" s="144"/>
      <c r="X24" s="135" t="s">
        <v>285</v>
      </c>
      <c r="Y24" s="136">
        <v>14</v>
      </c>
      <c r="Z24" s="137">
        <f t="shared" si="0"/>
        <v>639</v>
      </c>
      <c r="AA24" s="138">
        <f t="shared" si="1"/>
        <v>71</v>
      </c>
      <c r="AC24" s="4">
        <v>66.5</v>
      </c>
      <c r="AD24" s="4">
        <v>68</v>
      </c>
      <c r="AE24" s="4">
        <v>76.5</v>
      </c>
      <c r="AF24" s="4">
        <v>73.5</v>
      </c>
      <c r="AG24" s="4">
        <v>69.5</v>
      </c>
      <c r="AH24" s="4">
        <v>75</v>
      </c>
      <c r="AI24" s="4">
        <v>72</v>
      </c>
      <c r="AJ24" s="4">
        <v>62.5</v>
      </c>
      <c r="AK24" s="4">
        <v>75.5</v>
      </c>
    </row>
    <row r="25" spans="3:37" ht="18.75" thickBot="1">
      <c r="C25" s="70"/>
      <c r="D25" s="96"/>
      <c r="E25" s="97"/>
      <c r="F25" s="92"/>
      <c r="G25" s="97"/>
      <c r="H25" s="97"/>
      <c r="I25" s="92"/>
      <c r="J25" s="92"/>
      <c r="L25" s="144"/>
      <c r="M25" s="144"/>
      <c r="N25" s="144"/>
      <c r="X25" s="135" t="s">
        <v>23</v>
      </c>
      <c r="Y25" s="136">
        <v>5</v>
      </c>
      <c r="Z25" s="137">
        <f t="shared" si="0"/>
        <v>602.5</v>
      </c>
      <c r="AA25" s="138">
        <f t="shared" si="1"/>
        <v>66.94444444444444</v>
      </c>
      <c r="AC25" s="4">
        <v>71.5</v>
      </c>
      <c r="AD25" s="4">
        <v>65</v>
      </c>
      <c r="AE25" s="4">
        <v>58.5</v>
      </c>
      <c r="AF25" s="4">
        <v>72.5</v>
      </c>
      <c r="AG25" s="4">
        <v>68.5</v>
      </c>
      <c r="AH25" s="4">
        <v>70.5</v>
      </c>
      <c r="AI25" s="4">
        <v>72.5</v>
      </c>
      <c r="AJ25" s="4">
        <v>68.5</v>
      </c>
      <c r="AK25" s="4">
        <v>55</v>
      </c>
    </row>
    <row r="26" spans="3:37" ht="19.5" thickBot="1" thickTop="1">
      <c r="C26" s="82" t="s">
        <v>277</v>
      </c>
      <c r="D26" s="83">
        <v>36814</v>
      </c>
      <c r="E26" s="84"/>
      <c r="F26" s="86"/>
      <c r="G26" s="84"/>
      <c r="H26" s="85"/>
      <c r="I26" s="86"/>
      <c r="J26" s="87"/>
      <c r="L26" s="130">
        <v>2</v>
      </c>
      <c r="M26" s="131" t="s">
        <v>296</v>
      </c>
      <c r="N26" s="132" t="s">
        <v>293</v>
      </c>
      <c r="O26" s="133" t="s">
        <v>297</v>
      </c>
      <c r="P26" s="134" t="s">
        <v>298</v>
      </c>
      <c r="Q26" s="130">
        <v>2</v>
      </c>
      <c r="R26" s="131" t="s">
        <v>296</v>
      </c>
      <c r="S26" s="132" t="s">
        <v>293</v>
      </c>
      <c r="T26" s="133" t="s">
        <v>297</v>
      </c>
      <c r="U26" s="134" t="s">
        <v>298</v>
      </c>
      <c r="X26" s="135" t="s">
        <v>4</v>
      </c>
      <c r="Y26" s="136">
        <v>4</v>
      </c>
      <c r="Z26" s="137">
        <f t="shared" si="0"/>
        <v>585.5</v>
      </c>
      <c r="AA26" s="138">
        <f t="shared" si="1"/>
        <v>65.05555555555556</v>
      </c>
      <c r="AC26" s="4">
        <v>70.5</v>
      </c>
      <c r="AD26" s="4">
        <v>65.5</v>
      </c>
      <c r="AE26" s="4">
        <v>70</v>
      </c>
      <c r="AF26" s="4">
        <v>59.5</v>
      </c>
      <c r="AG26" s="4">
        <v>57</v>
      </c>
      <c r="AH26" s="4">
        <v>64</v>
      </c>
      <c r="AI26" s="4">
        <v>57.5</v>
      </c>
      <c r="AJ26" s="4">
        <v>72</v>
      </c>
      <c r="AK26" s="4">
        <v>69.5</v>
      </c>
    </row>
    <row r="27" spans="1:37" ht="18.75" thickBot="1">
      <c r="A27">
        <v>1</v>
      </c>
      <c r="B27">
        <v>2</v>
      </c>
      <c r="C27" s="70"/>
      <c r="D27" s="83" t="str">
        <f>INDEX($D$2:$D$11,A27)</f>
        <v>LAUDANO VI PUNIRA'</v>
      </c>
      <c r="E27" s="89">
        <v>2</v>
      </c>
      <c r="F27" s="111">
        <v>73</v>
      </c>
      <c r="G27" s="84" t="str">
        <f>INDEX($D$2:$D$11,B27)</f>
        <v>AD CAPOCCHIAM</v>
      </c>
      <c r="H27" s="89">
        <v>0</v>
      </c>
      <c r="I27" s="112">
        <v>65</v>
      </c>
      <c r="J27" s="87"/>
      <c r="L27" s="139">
        <v>1</v>
      </c>
      <c r="M27" s="135" t="s">
        <v>27</v>
      </c>
      <c r="N27" s="136">
        <v>4</v>
      </c>
      <c r="O27" s="137">
        <v>150</v>
      </c>
      <c r="P27" s="166">
        <v>75</v>
      </c>
      <c r="Q27" s="139">
        <v>6</v>
      </c>
      <c r="R27" s="145" t="s">
        <v>24</v>
      </c>
      <c r="S27" s="146">
        <v>3</v>
      </c>
      <c r="T27" s="147">
        <v>140.5</v>
      </c>
      <c r="U27" s="166">
        <v>70.25</v>
      </c>
      <c r="X27" s="142" t="s">
        <v>22</v>
      </c>
      <c r="Y27" s="143">
        <v>4</v>
      </c>
      <c r="Z27" s="137">
        <f t="shared" si="0"/>
        <v>565.5</v>
      </c>
      <c r="AA27" s="138">
        <f t="shared" si="1"/>
        <v>62.833333333333336</v>
      </c>
      <c r="AC27" s="4">
        <v>75.5</v>
      </c>
      <c r="AD27" s="4">
        <v>67</v>
      </c>
      <c r="AE27" s="4">
        <v>59.5</v>
      </c>
      <c r="AF27" s="4">
        <v>66.5</v>
      </c>
      <c r="AG27" s="4">
        <v>52</v>
      </c>
      <c r="AH27" s="4">
        <v>60.5</v>
      </c>
      <c r="AI27" s="4">
        <v>60</v>
      </c>
      <c r="AJ27" s="4">
        <v>59</v>
      </c>
      <c r="AK27" s="4">
        <v>65.5</v>
      </c>
    </row>
    <row r="28" spans="1:21" ht="19.5" thickBot="1" thickTop="1">
      <c r="A28">
        <v>7</v>
      </c>
      <c r="B28">
        <v>5</v>
      </c>
      <c r="C28" s="70"/>
      <c r="D28" s="83" t="str">
        <f>INDEX($D$2:$D$11,A28)</f>
        <v>LES SASICCES</v>
      </c>
      <c r="E28" s="89">
        <v>0</v>
      </c>
      <c r="F28" s="111">
        <v>65.5</v>
      </c>
      <c r="G28" s="84" t="str">
        <f>INDEX($D$2:$D$11,B28)</f>
        <v>TORO LOCO</v>
      </c>
      <c r="H28" s="89">
        <v>0</v>
      </c>
      <c r="I28" s="111">
        <v>68</v>
      </c>
      <c r="J28" s="87"/>
      <c r="L28" s="140">
        <v>2</v>
      </c>
      <c r="M28" s="135" t="s">
        <v>21</v>
      </c>
      <c r="N28" s="136">
        <v>4</v>
      </c>
      <c r="O28" s="137">
        <v>149.5</v>
      </c>
      <c r="P28" s="166">
        <v>74.75</v>
      </c>
      <c r="Q28" s="140">
        <v>7</v>
      </c>
      <c r="R28" s="148" t="s">
        <v>4</v>
      </c>
      <c r="S28" s="136">
        <v>2</v>
      </c>
      <c r="T28" s="137">
        <v>136</v>
      </c>
      <c r="U28" s="166">
        <v>68</v>
      </c>
    </row>
    <row r="29" spans="1:21" ht="18.75" thickBot="1">
      <c r="A29">
        <v>8</v>
      </c>
      <c r="B29">
        <v>4</v>
      </c>
      <c r="C29" s="70"/>
      <c r="D29" s="83" t="str">
        <f>INDEX($D$2:$D$11,A29)</f>
        <v>REAL VITELLOZZO</v>
      </c>
      <c r="E29" s="89">
        <v>1</v>
      </c>
      <c r="F29" s="112">
        <v>71</v>
      </c>
      <c r="G29" s="84" t="str">
        <f>INDEX($D$2:$D$11,B29)</f>
        <v>NEW TIM</v>
      </c>
      <c r="H29" s="89">
        <v>3</v>
      </c>
      <c r="I29" s="111">
        <v>80.5</v>
      </c>
      <c r="J29" s="87"/>
      <c r="L29" s="140">
        <v>3</v>
      </c>
      <c r="M29" s="135" t="s">
        <v>20</v>
      </c>
      <c r="N29" s="136">
        <v>4</v>
      </c>
      <c r="O29" s="137">
        <v>146</v>
      </c>
      <c r="P29" s="166">
        <v>73</v>
      </c>
      <c r="Q29" s="140">
        <v>8</v>
      </c>
      <c r="R29" s="148" t="s">
        <v>285</v>
      </c>
      <c r="S29" s="136">
        <v>2</v>
      </c>
      <c r="T29" s="137">
        <v>134.5</v>
      </c>
      <c r="U29" s="166">
        <v>67.25</v>
      </c>
    </row>
    <row r="30" spans="1:21" ht="18.75" thickBot="1">
      <c r="A30">
        <v>9</v>
      </c>
      <c r="B30">
        <v>3</v>
      </c>
      <c r="C30" s="70"/>
      <c r="D30" s="83" t="str">
        <f>INDEX($D$2:$D$11,A30)</f>
        <v>ALBATROS</v>
      </c>
      <c r="E30" s="89">
        <v>1</v>
      </c>
      <c r="F30" s="112">
        <v>67</v>
      </c>
      <c r="G30" s="84" t="str">
        <f>INDEX($D$2:$D$11,B30)</f>
        <v>TORMENTINO</v>
      </c>
      <c r="H30" s="89">
        <v>2</v>
      </c>
      <c r="I30" s="111">
        <v>72.5</v>
      </c>
      <c r="J30" s="87"/>
      <c r="L30" s="140">
        <v>4</v>
      </c>
      <c r="M30" s="135" t="s">
        <v>56</v>
      </c>
      <c r="N30" s="136">
        <v>3</v>
      </c>
      <c r="O30" s="137">
        <v>145.5</v>
      </c>
      <c r="P30" s="166">
        <v>72.75</v>
      </c>
      <c r="Q30" s="140">
        <v>9</v>
      </c>
      <c r="R30" s="148" t="s">
        <v>25</v>
      </c>
      <c r="S30" s="136">
        <v>1</v>
      </c>
      <c r="T30" s="137">
        <v>141.5</v>
      </c>
      <c r="U30" s="166">
        <v>70.75</v>
      </c>
    </row>
    <row r="31" spans="1:35" ht="18.75" thickBot="1">
      <c r="A31">
        <v>10</v>
      </c>
      <c r="B31">
        <v>6</v>
      </c>
      <c r="C31" s="70"/>
      <c r="D31" s="83" t="str">
        <f>INDEX($D$2:$D$11,A31)</f>
        <v>MO MUORI</v>
      </c>
      <c r="E31" s="89">
        <v>3</v>
      </c>
      <c r="F31" s="112">
        <v>78.5</v>
      </c>
      <c r="G31" s="84" t="str">
        <f>INDEX($D$2:$D$11,B31)</f>
        <v>CUCCIOLO</v>
      </c>
      <c r="H31" s="89">
        <v>2</v>
      </c>
      <c r="I31" s="111">
        <v>74.5</v>
      </c>
      <c r="J31" s="87"/>
      <c r="L31" s="141">
        <v>5</v>
      </c>
      <c r="M31" s="135" t="s">
        <v>22</v>
      </c>
      <c r="N31" s="136">
        <v>3</v>
      </c>
      <c r="O31" s="137">
        <v>142.5</v>
      </c>
      <c r="P31" s="166">
        <v>71.25</v>
      </c>
      <c r="Q31" s="141">
        <v>10</v>
      </c>
      <c r="R31" s="149" t="s">
        <v>23</v>
      </c>
      <c r="S31" s="143">
        <v>0</v>
      </c>
      <c r="T31" s="150">
        <v>136.5</v>
      </c>
      <c r="U31" s="166">
        <v>68.25</v>
      </c>
      <c r="Z31"/>
      <c r="AE31" s="4"/>
      <c r="AF31" s="4"/>
      <c r="AG31" s="4"/>
      <c r="AH31" s="4"/>
      <c r="AI31" s="1"/>
    </row>
    <row r="32" spans="3:35" ht="13.5" thickTop="1">
      <c r="C32" s="70"/>
      <c r="D32" s="96"/>
      <c r="E32" s="97"/>
      <c r="F32" s="92"/>
      <c r="G32" s="97"/>
      <c r="H32" s="97"/>
      <c r="I32" s="92"/>
      <c r="J32" s="92"/>
      <c r="L32" s="144"/>
      <c r="M32" s="144"/>
      <c r="N32" s="144"/>
      <c r="O32" s="151"/>
      <c r="P32" s="152"/>
      <c r="Q32" s="153"/>
      <c r="R32" s="153"/>
      <c r="S32" s="153"/>
      <c r="T32" s="151"/>
      <c r="W32" s="93"/>
      <c r="Z32"/>
      <c r="AE32" s="4"/>
      <c r="AF32" s="4"/>
      <c r="AG32" s="4"/>
      <c r="AH32" s="4"/>
      <c r="AI32" s="1"/>
    </row>
    <row r="33" spans="3:35" ht="15" thickBot="1">
      <c r="C33" s="70"/>
      <c r="D33" s="96"/>
      <c r="E33" s="97"/>
      <c r="F33" s="92"/>
      <c r="G33" s="97"/>
      <c r="H33" s="97"/>
      <c r="I33" s="92"/>
      <c r="J33" s="92"/>
      <c r="K33" s="154"/>
      <c r="L33" s="155"/>
      <c r="M33" s="155"/>
      <c r="N33" s="155"/>
      <c r="O33" s="151"/>
      <c r="P33" s="152"/>
      <c r="Q33" s="153"/>
      <c r="R33" s="153"/>
      <c r="S33" s="153"/>
      <c r="T33" s="151"/>
      <c r="U33" s="156"/>
      <c r="V33" s="154"/>
      <c r="Z33"/>
      <c r="AE33" s="4"/>
      <c r="AF33" s="4"/>
      <c r="AG33" s="4"/>
      <c r="AH33" s="4"/>
      <c r="AI33" s="1"/>
    </row>
    <row r="34" spans="3:35" ht="19.5" thickBot="1" thickTop="1">
      <c r="C34" s="82" t="s">
        <v>278</v>
      </c>
      <c r="D34" s="83">
        <v>36821</v>
      </c>
      <c r="E34" s="84"/>
      <c r="F34" s="86"/>
      <c r="G34" s="84"/>
      <c r="H34" s="85"/>
      <c r="I34" s="86"/>
      <c r="J34" s="87"/>
      <c r="K34" s="154"/>
      <c r="L34" s="130">
        <v>3</v>
      </c>
      <c r="M34" s="131" t="s">
        <v>296</v>
      </c>
      <c r="N34" s="132" t="s">
        <v>293</v>
      </c>
      <c r="O34" s="133" t="s">
        <v>297</v>
      </c>
      <c r="P34" s="134" t="s">
        <v>298</v>
      </c>
      <c r="Q34" s="130">
        <v>3</v>
      </c>
      <c r="R34" s="131" t="s">
        <v>296</v>
      </c>
      <c r="S34" s="132" t="s">
        <v>293</v>
      </c>
      <c r="T34" s="133" t="s">
        <v>297</v>
      </c>
      <c r="U34" s="134" t="s">
        <v>298</v>
      </c>
      <c r="V34" s="154"/>
      <c r="Z34"/>
      <c r="AE34" s="4"/>
      <c r="AF34" s="4"/>
      <c r="AG34" s="4"/>
      <c r="AH34" s="4"/>
      <c r="AI34" s="1"/>
    </row>
    <row r="35" spans="1:35" ht="18.75" thickBot="1">
      <c r="A35">
        <v>2</v>
      </c>
      <c r="B35">
        <v>10</v>
      </c>
      <c r="C35" s="70"/>
      <c r="D35" s="83" t="str">
        <f>INDEX($D$2:$D$11,A35)</f>
        <v>AD CAPOCCHIAM</v>
      </c>
      <c r="E35" s="89">
        <v>0</v>
      </c>
      <c r="F35" s="111">
        <v>58.5</v>
      </c>
      <c r="G35" s="84" t="str">
        <f>INDEX($D$2:$D$11,B35)</f>
        <v>MO MUORI</v>
      </c>
      <c r="H35" s="89">
        <v>2</v>
      </c>
      <c r="I35" s="112">
        <v>67.5</v>
      </c>
      <c r="J35" s="87"/>
      <c r="K35" s="154"/>
      <c r="L35" s="139">
        <v>1</v>
      </c>
      <c r="M35" s="135" t="s">
        <v>21</v>
      </c>
      <c r="N35" s="136">
        <v>7</v>
      </c>
      <c r="O35" s="137">
        <v>229</v>
      </c>
      <c r="P35" s="166">
        <v>76.33333333333333</v>
      </c>
      <c r="Q35" s="139">
        <v>6</v>
      </c>
      <c r="R35" s="145" t="s">
        <v>24</v>
      </c>
      <c r="S35" s="146">
        <v>4</v>
      </c>
      <c r="T35" s="147">
        <v>207</v>
      </c>
      <c r="U35" s="166">
        <v>69</v>
      </c>
      <c r="V35" s="154"/>
      <c r="Z35"/>
      <c r="AE35" s="4"/>
      <c r="AF35" s="4"/>
      <c r="AG35" s="4"/>
      <c r="AH35" s="4"/>
      <c r="AI35" s="1"/>
    </row>
    <row r="36" spans="1:35" ht="18.75" thickBot="1">
      <c r="A36">
        <v>3</v>
      </c>
      <c r="B36">
        <v>1</v>
      </c>
      <c r="C36" s="70"/>
      <c r="D36" s="83" t="str">
        <f>INDEX($D$2:$D$11,A36)</f>
        <v>TORMENTINO</v>
      </c>
      <c r="E36" s="89">
        <v>0</v>
      </c>
      <c r="F36" s="111">
        <v>66.5</v>
      </c>
      <c r="G36" s="84" t="str">
        <f>INDEX($D$2:$D$11,B36)</f>
        <v>LAUDANO VI PUNIRA'</v>
      </c>
      <c r="H36" s="91">
        <v>0</v>
      </c>
      <c r="I36" s="111">
        <v>63</v>
      </c>
      <c r="J36" s="87"/>
      <c r="K36" s="154"/>
      <c r="L36" s="140">
        <v>2</v>
      </c>
      <c r="M36" s="135" t="s">
        <v>27</v>
      </c>
      <c r="N36" s="136">
        <v>7</v>
      </c>
      <c r="O36" s="137">
        <v>217.5</v>
      </c>
      <c r="P36" s="166">
        <v>72.5</v>
      </c>
      <c r="Q36" s="140">
        <v>7</v>
      </c>
      <c r="R36" s="148" t="s">
        <v>56</v>
      </c>
      <c r="S36" s="136">
        <v>3</v>
      </c>
      <c r="T36" s="137">
        <v>214</v>
      </c>
      <c r="U36" s="166">
        <v>71.33333333333333</v>
      </c>
      <c r="V36" s="154"/>
      <c r="Z36"/>
      <c r="AE36" s="4"/>
      <c r="AF36" s="4"/>
      <c r="AG36" s="4"/>
      <c r="AH36" s="4"/>
      <c r="AI36" s="1"/>
    </row>
    <row r="37" spans="1:35" ht="18.75" thickBot="1">
      <c r="A37">
        <v>4</v>
      </c>
      <c r="B37">
        <v>9</v>
      </c>
      <c r="C37" s="70"/>
      <c r="D37" s="83" t="str">
        <f>INDEX($D$2:$D$11,A37)</f>
        <v>NEW TIM</v>
      </c>
      <c r="E37" s="89">
        <v>5</v>
      </c>
      <c r="F37" s="112">
        <v>79.5</v>
      </c>
      <c r="G37" s="84" t="str">
        <f>INDEX($D$2:$D$11,B37)</f>
        <v>ALBATROS</v>
      </c>
      <c r="H37" s="91">
        <v>0</v>
      </c>
      <c r="I37" s="111">
        <v>59.5</v>
      </c>
      <c r="J37" s="87"/>
      <c r="K37" s="154"/>
      <c r="L37" s="140">
        <v>3</v>
      </c>
      <c r="M37" s="135" t="s">
        <v>285</v>
      </c>
      <c r="N37" s="136">
        <v>5</v>
      </c>
      <c r="O37" s="137">
        <v>211</v>
      </c>
      <c r="P37" s="166">
        <v>70.33333333333333</v>
      </c>
      <c r="Q37" s="140">
        <v>8</v>
      </c>
      <c r="R37" s="148" t="s">
        <v>22</v>
      </c>
      <c r="S37" s="136">
        <v>3</v>
      </c>
      <c r="T37" s="137">
        <v>202</v>
      </c>
      <c r="U37" s="166">
        <v>67.33333333333333</v>
      </c>
      <c r="V37" s="154"/>
      <c r="Z37"/>
      <c r="AE37" s="4"/>
      <c r="AF37" s="4"/>
      <c r="AG37" s="4"/>
      <c r="AH37" s="4"/>
      <c r="AI37" s="1"/>
    </row>
    <row r="38" spans="1:35" ht="18.75" thickBot="1">
      <c r="A38">
        <v>5</v>
      </c>
      <c r="B38">
        <v>8</v>
      </c>
      <c r="C38" s="70"/>
      <c r="D38" s="83" t="str">
        <f>INDEX($D$2:$D$11,A38)</f>
        <v>TORO LOCO</v>
      </c>
      <c r="E38" s="89">
        <v>3</v>
      </c>
      <c r="F38" s="112">
        <v>76.5</v>
      </c>
      <c r="G38" s="84" t="str">
        <f>INDEX($D$2:$D$11,B38)</f>
        <v>REAL VITELLOZZO</v>
      </c>
      <c r="H38" s="91">
        <v>1</v>
      </c>
      <c r="I38" s="111">
        <v>68.5</v>
      </c>
      <c r="J38" s="87"/>
      <c r="K38" s="154"/>
      <c r="L38" s="140">
        <v>4</v>
      </c>
      <c r="M38" s="135" t="s">
        <v>20</v>
      </c>
      <c r="N38" s="136">
        <v>5</v>
      </c>
      <c r="O38" s="137">
        <v>209</v>
      </c>
      <c r="P38" s="166">
        <v>69.66666666666667</v>
      </c>
      <c r="Q38" s="140">
        <v>9</v>
      </c>
      <c r="R38" s="148" t="s">
        <v>4</v>
      </c>
      <c r="S38" s="136">
        <v>2</v>
      </c>
      <c r="T38" s="137">
        <v>206</v>
      </c>
      <c r="U38" s="166">
        <v>68.66666666666667</v>
      </c>
      <c r="V38" s="154"/>
      <c r="Z38"/>
      <c r="AE38" s="4"/>
      <c r="AF38" s="4"/>
      <c r="AG38" s="4"/>
      <c r="AH38" s="4"/>
      <c r="AI38" s="1"/>
    </row>
    <row r="39" spans="1:35" ht="18.75" thickBot="1">
      <c r="A39">
        <v>6</v>
      </c>
      <c r="B39">
        <v>7</v>
      </c>
      <c r="C39" s="70"/>
      <c r="D39" s="83" t="str">
        <f>INDEX($D$2:$D$11,A39)</f>
        <v>CUCCIOLO</v>
      </c>
      <c r="E39" s="89">
        <v>2</v>
      </c>
      <c r="F39" s="112">
        <v>74</v>
      </c>
      <c r="G39" s="84" t="str">
        <f>INDEX($D$2:$D$11,B39)</f>
        <v>LES SASICCES</v>
      </c>
      <c r="H39" s="91">
        <v>1</v>
      </c>
      <c r="I39" s="111">
        <v>70</v>
      </c>
      <c r="J39" s="87"/>
      <c r="K39" s="154"/>
      <c r="L39" s="141">
        <v>5</v>
      </c>
      <c r="M39" s="135" t="s">
        <v>25</v>
      </c>
      <c r="N39" s="136">
        <v>4</v>
      </c>
      <c r="O39" s="137">
        <v>215.5</v>
      </c>
      <c r="P39" s="166">
        <v>71.83333333333333</v>
      </c>
      <c r="Q39" s="141">
        <v>10</v>
      </c>
      <c r="R39" s="149" t="s">
        <v>23</v>
      </c>
      <c r="S39" s="143">
        <v>0</v>
      </c>
      <c r="T39" s="150">
        <v>195</v>
      </c>
      <c r="U39" s="166">
        <v>65</v>
      </c>
      <c r="V39" s="154"/>
      <c r="Z39"/>
      <c r="AE39" s="4"/>
      <c r="AF39" s="4"/>
      <c r="AG39" s="4"/>
      <c r="AH39" s="4"/>
      <c r="AI39" s="1"/>
    </row>
    <row r="40" spans="3:35" ht="15" thickTop="1">
      <c r="C40" s="70"/>
      <c r="D40" s="96"/>
      <c r="E40" s="97"/>
      <c r="F40" s="92"/>
      <c r="G40" s="97"/>
      <c r="H40" s="97"/>
      <c r="I40" s="92"/>
      <c r="J40" s="92"/>
      <c r="K40" s="154"/>
      <c r="L40" s="155"/>
      <c r="M40" s="155"/>
      <c r="N40" s="155"/>
      <c r="O40" s="151"/>
      <c r="P40" s="152"/>
      <c r="Q40" s="153"/>
      <c r="R40" s="153"/>
      <c r="S40" s="153"/>
      <c r="T40" s="151"/>
      <c r="U40" s="156"/>
      <c r="V40" s="154"/>
      <c r="Z40"/>
      <c r="AE40" s="4"/>
      <c r="AF40" s="4"/>
      <c r="AG40" s="4"/>
      <c r="AH40" s="4"/>
      <c r="AI40" s="1"/>
    </row>
    <row r="41" spans="3:26" ht="15" thickBot="1">
      <c r="C41" s="70"/>
      <c r="D41" s="96"/>
      <c r="E41" s="97"/>
      <c r="F41" s="92"/>
      <c r="G41" s="97"/>
      <c r="H41" s="97"/>
      <c r="I41" s="92"/>
      <c r="J41" s="92"/>
      <c r="K41" s="154"/>
      <c r="L41" s="155"/>
      <c r="M41" s="155"/>
      <c r="N41" s="155"/>
      <c r="O41" s="151"/>
      <c r="P41" s="152"/>
      <c r="Q41" s="153"/>
      <c r="R41" s="153"/>
      <c r="S41" s="153"/>
      <c r="T41" s="151"/>
      <c r="U41" s="156"/>
      <c r="V41" s="154"/>
      <c r="Z41"/>
    </row>
    <row r="42" spans="3:30" ht="19.5" thickBot="1" thickTop="1">
      <c r="C42" s="82" t="s">
        <v>279</v>
      </c>
      <c r="D42" s="83">
        <v>36831</v>
      </c>
      <c r="E42" s="84"/>
      <c r="F42" s="86"/>
      <c r="G42" s="84"/>
      <c r="H42" s="85"/>
      <c r="I42" s="86"/>
      <c r="J42" s="87"/>
      <c r="K42" s="154"/>
      <c r="L42" s="130">
        <v>4</v>
      </c>
      <c r="M42" s="131" t="s">
        <v>296</v>
      </c>
      <c r="N42" s="132" t="s">
        <v>293</v>
      </c>
      <c r="O42" s="133" t="s">
        <v>297</v>
      </c>
      <c r="P42" s="134" t="s">
        <v>298</v>
      </c>
      <c r="Q42" s="130">
        <v>4</v>
      </c>
      <c r="R42" s="131" t="s">
        <v>296</v>
      </c>
      <c r="S42" s="132" t="s">
        <v>293</v>
      </c>
      <c r="T42" s="133" t="s">
        <v>297</v>
      </c>
      <c r="U42" s="134" t="s">
        <v>298</v>
      </c>
      <c r="V42" s="154"/>
      <c r="Z42"/>
      <c r="AD42" s="7"/>
    </row>
    <row r="43" spans="1:30" ht="18.75" thickBot="1">
      <c r="A43">
        <v>1</v>
      </c>
      <c r="B43">
        <v>4</v>
      </c>
      <c r="C43" s="70"/>
      <c r="D43" s="83" t="str">
        <f>INDEX($D$2:$D$11,A43)</f>
        <v>LAUDANO VI PUNIRA'</v>
      </c>
      <c r="E43" s="89">
        <v>1</v>
      </c>
      <c r="F43" s="111">
        <v>70</v>
      </c>
      <c r="G43" s="84" t="str">
        <f>INDEX($D$2:$D$11,B43)</f>
        <v>NEW TIM</v>
      </c>
      <c r="H43" s="89">
        <v>0</v>
      </c>
      <c r="I43" s="112">
        <v>64</v>
      </c>
      <c r="J43" s="87"/>
      <c r="K43" s="154"/>
      <c r="L43" s="139">
        <v>1</v>
      </c>
      <c r="M43" s="145" t="s">
        <v>27</v>
      </c>
      <c r="N43" s="146">
        <v>10</v>
      </c>
      <c r="O43" s="147">
        <v>300</v>
      </c>
      <c r="P43" s="166">
        <v>75</v>
      </c>
      <c r="Q43" s="139">
        <v>6</v>
      </c>
      <c r="R43" s="145" t="s">
        <v>24</v>
      </c>
      <c r="S43" s="146">
        <v>4</v>
      </c>
      <c r="T43" s="147">
        <v>275</v>
      </c>
      <c r="U43" s="166">
        <v>68.75</v>
      </c>
      <c r="V43" s="154"/>
      <c r="Z43"/>
      <c r="AD43" s="7"/>
    </row>
    <row r="44" spans="1:30" ht="18.75" thickBot="1">
      <c r="A44">
        <v>2</v>
      </c>
      <c r="B44">
        <v>3</v>
      </c>
      <c r="C44" s="70"/>
      <c r="D44" s="83" t="str">
        <f>INDEX($D$2:$D$11,A44)</f>
        <v>AD CAPOCCHIAM</v>
      </c>
      <c r="E44" s="89">
        <v>2</v>
      </c>
      <c r="F44" s="111">
        <v>72.5</v>
      </c>
      <c r="G44" s="84" t="str">
        <f>INDEX($D$2:$D$11,B44)</f>
        <v>TORMENTINO</v>
      </c>
      <c r="H44" s="91">
        <v>1</v>
      </c>
      <c r="I44" s="111">
        <v>68</v>
      </c>
      <c r="J44" s="87"/>
      <c r="K44" s="154"/>
      <c r="L44" s="140">
        <v>2</v>
      </c>
      <c r="M44" s="148" t="s">
        <v>285</v>
      </c>
      <c r="N44" s="136">
        <v>8</v>
      </c>
      <c r="O44" s="137">
        <v>284.5</v>
      </c>
      <c r="P44" s="166">
        <v>71.125</v>
      </c>
      <c r="Q44" s="140">
        <v>7</v>
      </c>
      <c r="R44" s="148" t="s">
        <v>56</v>
      </c>
      <c r="S44" s="136">
        <v>3</v>
      </c>
      <c r="T44" s="137">
        <v>287</v>
      </c>
      <c r="U44" s="166">
        <v>71.75</v>
      </c>
      <c r="V44" s="154"/>
      <c r="Z44"/>
      <c r="AD44" s="7"/>
    </row>
    <row r="45" spans="1:30" ht="18.75" thickBot="1">
      <c r="A45">
        <v>8</v>
      </c>
      <c r="B45">
        <v>6</v>
      </c>
      <c r="C45" s="70"/>
      <c r="D45" s="83" t="str">
        <f>INDEX($D$2:$D$11,A45)</f>
        <v>REAL VITELLOZZO</v>
      </c>
      <c r="E45" s="89">
        <v>2</v>
      </c>
      <c r="F45" s="112">
        <v>73</v>
      </c>
      <c r="G45" s="84" t="str">
        <f>INDEX($D$2:$D$11,B45)</f>
        <v>CUCCIOLO</v>
      </c>
      <c r="H45" s="91">
        <v>3</v>
      </c>
      <c r="I45" s="111">
        <v>79.5</v>
      </c>
      <c r="J45" s="87"/>
      <c r="K45" s="154"/>
      <c r="L45" s="140">
        <v>3</v>
      </c>
      <c r="M45" s="148" t="s">
        <v>20</v>
      </c>
      <c r="N45" s="136">
        <v>8</v>
      </c>
      <c r="O45" s="137">
        <v>279</v>
      </c>
      <c r="P45" s="166">
        <v>69.75</v>
      </c>
      <c r="Q45" s="140">
        <v>8</v>
      </c>
      <c r="R45" s="148" t="s">
        <v>22</v>
      </c>
      <c r="S45" s="136">
        <v>3</v>
      </c>
      <c r="T45" s="137">
        <v>268.5</v>
      </c>
      <c r="U45" s="166">
        <v>67.125</v>
      </c>
      <c r="V45" s="154"/>
      <c r="Z45"/>
      <c r="AD45" s="7"/>
    </row>
    <row r="46" spans="1:30" ht="18.75" thickBot="1">
      <c r="A46">
        <v>9</v>
      </c>
      <c r="B46">
        <v>5</v>
      </c>
      <c r="C46" s="70"/>
      <c r="D46" s="83" t="str">
        <f>INDEX($D$2:$D$11,A46)</f>
        <v>ALBATROS</v>
      </c>
      <c r="E46" s="89">
        <v>1</v>
      </c>
      <c r="F46" s="112">
        <v>66.5</v>
      </c>
      <c r="G46" s="84" t="str">
        <f>INDEX($D$2:$D$11,B46)</f>
        <v>TORO LOCO</v>
      </c>
      <c r="H46" s="91">
        <v>2</v>
      </c>
      <c r="I46" s="111">
        <v>73.5</v>
      </c>
      <c r="J46" s="87"/>
      <c r="K46" s="154"/>
      <c r="L46" s="140">
        <v>4</v>
      </c>
      <c r="M46" s="148" t="s">
        <v>25</v>
      </c>
      <c r="N46" s="136">
        <v>7</v>
      </c>
      <c r="O46" s="137">
        <v>295</v>
      </c>
      <c r="P46" s="166">
        <v>73.75</v>
      </c>
      <c r="Q46" s="140">
        <v>9</v>
      </c>
      <c r="R46" s="148" t="s">
        <v>23</v>
      </c>
      <c r="S46" s="136">
        <v>3</v>
      </c>
      <c r="T46" s="137">
        <v>267.5</v>
      </c>
      <c r="U46" s="166">
        <v>66.875</v>
      </c>
      <c r="V46" s="154"/>
      <c r="Z46"/>
      <c r="AD46" s="7"/>
    </row>
    <row r="47" spans="1:30" ht="18.75" thickBot="1">
      <c r="A47">
        <v>10</v>
      </c>
      <c r="B47">
        <v>7</v>
      </c>
      <c r="C47" s="70"/>
      <c r="D47" s="83" t="str">
        <f>INDEX($D$2:$D$11,A47)</f>
        <v>MO MUORI</v>
      </c>
      <c r="E47" s="89">
        <v>5</v>
      </c>
      <c r="F47" s="112">
        <v>82.5</v>
      </c>
      <c r="G47" s="84" t="str">
        <f>INDEX($D$2:$D$11,B47)</f>
        <v>LES SASICCES</v>
      </c>
      <c r="H47" s="91">
        <v>0</v>
      </c>
      <c r="I47" s="111">
        <v>59.5</v>
      </c>
      <c r="J47" s="87"/>
      <c r="K47" s="154"/>
      <c r="L47" s="141">
        <v>5</v>
      </c>
      <c r="M47" s="149" t="s">
        <v>21</v>
      </c>
      <c r="N47" s="143">
        <v>7</v>
      </c>
      <c r="O47" s="150">
        <v>293</v>
      </c>
      <c r="P47" s="166">
        <v>73.25</v>
      </c>
      <c r="Q47" s="141">
        <v>10</v>
      </c>
      <c r="R47" s="149" t="s">
        <v>4</v>
      </c>
      <c r="S47" s="143">
        <v>2</v>
      </c>
      <c r="T47" s="150">
        <v>265.5</v>
      </c>
      <c r="U47" s="166">
        <v>66.375</v>
      </c>
      <c r="V47" s="154"/>
      <c r="Z47"/>
      <c r="AD47" s="7"/>
    </row>
    <row r="48" spans="3:30" ht="15" thickTop="1">
      <c r="C48" s="70"/>
      <c r="D48" s="96"/>
      <c r="E48" s="97"/>
      <c r="F48" s="92"/>
      <c r="G48" s="97"/>
      <c r="H48" s="97"/>
      <c r="I48" s="92"/>
      <c r="J48" s="92"/>
      <c r="K48" s="154"/>
      <c r="L48" s="155"/>
      <c r="M48" s="155"/>
      <c r="N48" s="155"/>
      <c r="O48" s="151"/>
      <c r="P48" s="152"/>
      <c r="Q48" s="153"/>
      <c r="R48" s="153"/>
      <c r="S48" s="153"/>
      <c r="T48" s="151"/>
      <c r="U48" s="156"/>
      <c r="V48" s="154"/>
      <c r="Z48"/>
      <c r="AD48" s="7"/>
    </row>
    <row r="49" spans="3:30" ht="15" thickBot="1">
      <c r="C49" s="70"/>
      <c r="D49" s="96"/>
      <c r="E49" s="97"/>
      <c r="F49" s="92"/>
      <c r="G49" s="97"/>
      <c r="H49" s="97"/>
      <c r="I49" s="92"/>
      <c r="J49" s="92"/>
      <c r="K49" s="154"/>
      <c r="L49" s="155"/>
      <c r="M49" s="155"/>
      <c r="N49" s="155"/>
      <c r="O49" s="151"/>
      <c r="P49" s="152"/>
      <c r="Q49" s="153"/>
      <c r="R49" s="153"/>
      <c r="S49" s="153"/>
      <c r="T49" s="151"/>
      <c r="U49" s="156"/>
      <c r="V49" s="154"/>
      <c r="Z49"/>
      <c r="AD49" s="7"/>
    </row>
    <row r="50" spans="3:30" ht="19.5" thickBot="1" thickTop="1">
      <c r="C50" s="82" t="s">
        <v>280</v>
      </c>
      <c r="D50" s="83">
        <v>36835</v>
      </c>
      <c r="E50" s="84"/>
      <c r="F50" s="86"/>
      <c r="G50" s="84"/>
      <c r="H50" s="85"/>
      <c r="I50" s="86"/>
      <c r="J50" s="87"/>
      <c r="K50" s="154"/>
      <c r="L50" s="130">
        <v>5</v>
      </c>
      <c r="M50" s="131" t="s">
        <v>296</v>
      </c>
      <c r="N50" s="132" t="s">
        <v>293</v>
      </c>
      <c r="O50" s="133" t="s">
        <v>297</v>
      </c>
      <c r="P50" s="134" t="s">
        <v>298</v>
      </c>
      <c r="Q50" s="130">
        <v>5</v>
      </c>
      <c r="R50" s="131" t="s">
        <v>296</v>
      </c>
      <c r="S50" s="132" t="s">
        <v>293</v>
      </c>
      <c r="T50" s="133" t="s">
        <v>297</v>
      </c>
      <c r="U50" s="134" t="s">
        <v>298</v>
      </c>
      <c r="V50" s="154"/>
      <c r="Z50"/>
      <c r="AD50" s="7"/>
    </row>
    <row r="51" spans="1:30" ht="18.75" thickBot="1">
      <c r="A51">
        <v>3</v>
      </c>
      <c r="B51">
        <v>10</v>
      </c>
      <c r="C51" s="70"/>
      <c r="D51" s="83" t="str">
        <f>INDEX($D$2:$D$11,A51)</f>
        <v>TORMENTINO</v>
      </c>
      <c r="E51" s="89">
        <v>2</v>
      </c>
      <c r="F51" s="111">
        <v>75.5</v>
      </c>
      <c r="G51" s="84" t="str">
        <f>INDEX($D$2:$D$11,B51)</f>
        <v>MO MUORI</v>
      </c>
      <c r="H51" s="89">
        <v>2</v>
      </c>
      <c r="I51" s="112">
        <v>75.5</v>
      </c>
      <c r="J51" s="87"/>
      <c r="K51" s="154"/>
      <c r="L51" s="139">
        <v>1</v>
      </c>
      <c r="M51" s="135" t="s">
        <v>27</v>
      </c>
      <c r="N51" s="136">
        <v>11</v>
      </c>
      <c r="O51" s="137">
        <v>375.5</v>
      </c>
      <c r="P51" s="166">
        <v>75.1</v>
      </c>
      <c r="Q51" s="139">
        <v>6</v>
      </c>
      <c r="R51" s="145" t="s">
        <v>56</v>
      </c>
      <c r="S51" s="146">
        <v>6</v>
      </c>
      <c r="T51" s="147">
        <v>366.5</v>
      </c>
      <c r="U51" s="166">
        <v>73.3</v>
      </c>
      <c r="V51" s="154"/>
      <c r="Z51"/>
      <c r="AD51" s="7"/>
    </row>
    <row r="52" spans="1:26" ht="18.75" thickBot="1">
      <c r="A52">
        <v>4</v>
      </c>
      <c r="B52">
        <v>2</v>
      </c>
      <c r="C52" s="70"/>
      <c r="D52" s="83" t="str">
        <f>INDEX($D$2:$D$11,A52)</f>
        <v>NEW TIM</v>
      </c>
      <c r="E52" s="89">
        <v>3</v>
      </c>
      <c r="F52" s="111">
        <v>76</v>
      </c>
      <c r="G52" s="84" t="str">
        <f>INDEX($D$2:$D$11,B52)</f>
        <v>AD CAPOCCHIAM</v>
      </c>
      <c r="H52" s="89">
        <v>1</v>
      </c>
      <c r="I52" s="111">
        <v>68.5</v>
      </c>
      <c r="J52" s="87"/>
      <c r="K52" s="154"/>
      <c r="L52" s="140">
        <v>2</v>
      </c>
      <c r="M52" s="135" t="s">
        <v>20</v>
      </c>
      <c r="N52" s="136">
        <v>11</v>
      </c>
      <c r="O52" s="137">
        <v>358.5</v>
      </c>
      <c r="P52" s="166">
        <v>71.7</v>
      </c>
      <c r="Q52" s="140">
        <v>7</v>
      </c>
      <c r="R52" s="148" t="s">
        <v>24</v>
      </c>
      <c r="S52" s="136">
        <v>5</v>
      </c>
      <c r="T52" s="137">
        <v>350.5</v>
      </c>
      <c r="U52" s="166">
        <v>70.1</v>
      </c>
      <c r="V52" s="154"/>
      <c r="Z52"/>
    </row>
    <row r="53" spans="1:26" ht="18.75" thickBot="1">
      <c r="A53">
        <v>5</v>
      </c>
      <c r="B53">
        <v>1</v>
      </c>
      <c r="C53" s="70"/>
      <c r="D53" s="83" t="str">
        <f>INDEX($D$2:$D$11,A53)</f>
        <v>TORO LOCO</v>
      </c>
      <c r="E53" s="89">
        <v>1</v>
      </c>
      <c r="F53" s="112">
        <v>69.5</v>
      </c>
      <c r="G53" s="84" t="str">
        <f>INDEX($D$2:$D$11,B53)</f>
        <v>LAUDANO VI PUNIRA'</v>
      </c>
      <c r="H53" s="89">
        <v>3</v>
      </c>
      <c r="I53" s="111">
        <v>79.5</v>
      </c>
      <c r="J53" s="87"/>
      <c r="K53" s="154"/>
      <c r="L53" s="140">
        <v>3</v>
      </c>
      <c r="M53" s="135" t="s">
        <v>25</v>
      </c>
      <c r="N53" s="136">
        <v>10</v>
      </c>
      <c r="O53" s="137">
        <v>371</v>
      </c>
      <c r="P53" s="166">
        <v>74.2</v>
      </c>
      <c r="Q53" s="140">
        <v>8</v>
      </c>
      <c r="R53" s="148" t="s">
        <v>23</v>
      </c>
      <c r="S53" s="136">
        <v>3</v>
      </c>
      <c r="T53" s="137">
        <v>336</v>
      </c>
      <c r="U53" s="166">
        <v>67.2</v>
      </c>
      <c r="V53" s="154"/>
      <c r="Z53"/>
    </row>
    <row r="54" spans="1:26" ht="18.75" thickBot="1">
      <c r="A54">
        <v>6</v>
      </c>
      <c r="B54">
        <v>9</v>
      </c>
      <c r="C54" s="70"/>
      <c r="D54" s="83" t="str">
        <f>INDEX($D$2:$D$11,A54)</f>
        <v>CUCCIOLO</v>
      </c>
      <c r="E54" s="89">
        <v>6</v>
      </c>
      <c r="F54" s="112">
        <v>76</v>
      </c>
      <c r="G54" s="84" t="str">
        <f>INDEX($D$2:$D$11,B54)</f>
        <v>ALBATROS</v>
      </c>
      <c r="H54" s="89">
        <v>0</v>
      </c>
      <c r="I54" s="111">
        <v>52</v>
      </c>
      <c r="J54" s="87"/>
      <c r="K54" s="154"/>
      <c r="L54" s="140">
        <v>4</v>
      </c>
      <c r="M54" s="135" t="s">
        <v>21</v>
      </c>
      <c r="N54" s="136">
        <v>10</v>
      </c>
      <c r="O54" s="137">
        <v>369</v>
      </c>
      <c r="P54" s="166">
        <v>73.8</v>
      </c>
      <c r="Q54" s="140">
        <v>9</v>
      </c>
      <c r="R54" s="148" t="s">
        <v>22</v>
      </c>
      <c r="S54" s="136">
        <v>3</v>
      </c>
      <c r="T54" s="137">
        <v>320.5</v>
      </c>
      <c r="U54" s="166">
        <v>64.1</v>
      </c>
      <c r="V54" s="154"/>
      <c r="Z54"/>
    </row>
    <row r="55" spans="1:26" ht="18.75" thickBot="1">
      <c r="A55">
        <v>7</v>
      </c>
      <c r="B55">
        <v>8</v>
      </c>
      <c r="C55" s="70"/>
      <c r="D55" s="83" t="str">
        <f>INDEX($D$2:$D$11,A55)</f>
        <v>LES SASICCES</v>
      </c>
      <c r="E55" s="89">
        <v>0</v>
      </c>
      <c r="F55" s="112">
        <v>57</v>
      </c>
      <c r="G55" s="84" t="str">
        <f>INDEX($D$2:$D$11,B55)</f>
        <v>REAL VITELLOZZO</v>
      </c>
      <c r="H55" s="89">
        <v>5</v>
      </c>
      <c r="I55" s="111">
        <v>79.5</v>
      </c>
      <c r="J55" s="87"/>
      <c r="K55" s="154"/>
      <c r="L55" s="141">
        <v>5</v>
      </c>
      <c r="M55" s="135" t="s">
        <v>285</v>
      </c>
      <c r="N55" s="136">
        <v>8</v>
      </c>
      <c r="O55" s="137">
        <v>354</v>
      </c>
      <c r="P55" s="166">
        <v>70.8</v>
      </c>
      <c r="Q55" s="141">
        <v>10</v>
      </c>
      <c r="R55" s="149" t="s">
        <v>4</v>
      </c>
      <c r="S55" s="143">
        <v>2</v>
      </c>
      <c r="T55" s="150">
        <v>322.5</v>
      </c>
      <c r="U55" s="166">
        <v>64.5</v>
      </c>
      <c r="V55" s="154"/>
      <c r="Z55"/>
    </row>
    <row r="56" spans="3:26" ht="15" thickTop="1">
      <c r="C56" s="70"/>
      <c r="D56" s="96"/>
      <c r="E56" s="97"/>
      <c r="F56" s="92"/>
      <c r="G56" s="97"/>
      <c r="H56" s="97"/>
      <c r="I56" s="92"/>
      <c r="J56" s="92"/>
      <c r="K56" s="154"/>
      <c r="L56" s="155"/>
      <c r="M56"/>
      <c r="N56"/>
      <c r="P56" s="117"/>
      <c r="Q56" s="153"/>
      <c r="R56" s="153"/>
      <c r="S56" s="153"/>
      <c r="T56" s="151"/>
      <c r="U56" s="156"/>
      <c r="V56" s="154"/>
      <c r="Z56"/>
    </row>
    <row r="57" spans="3:26" ht="15" thickBot="1">
      <c r="C57" s="70"/>
      <c r="D57" s="96"/>
      <c r="E57" s="97"/>
      <c r="F57" s="92"/>
      <c r="G57" s="97"/>
      <c r="H57" s="97"/>
      <c r="I57" s="92"/>
      <c r="J57" s="92"/>
      <c r="K57" s="154"/>
      <c r="L57" s="155"/>
      <c r="M57"/>
      <c r="N57"/>
      <c r="P57" s="117"/>
      <c r="Q57" s="153"/>
      <c r="R57" s="153"/>
      <c r="S57" s="153"/>
      <c r="T57" s="151"/>
      <c r="U57" s="156"/>
      <c r="V57" s="154"/>
      <c r="Z57"/>
    </row>
    <row r="58" spans="3:26" ht="19.5" thickBot="1" thickTop="1">
      <c r="C58" s="82" t="s">
        <v>281</v>
      </c>
      <c r="D58" s="83">
        <v>36842</v>
      </c>
      <c r="E58" s="84"/>
      <c r="F58" s="86"/>
      <c r="G58" s="84"/>
      <c r="H58" s="85"/>
      <c r="I58" s="86"/>
      <c r="J58" s="87"/>
      <c r="K58" s="154"/>
      <c r="L58" s="130">
        <v>6</v>
      </c>
      <c r="M58" s="131" t="s">
        <v>296</v>
      </c>
      <c r="N58" s="132" t="s">
        <v>293</v>
      </c>
      <c r="O58" s="133" t="s">
        <v>297</v>
      </c>
      <c r="P58" s="134" t="s">
        <v>298</v>
      </c>
      <c r="Q58" s="130">
        <v>6</v>
      </c>
      <c r="R58" s="131" t="s">
        <v>296</v>
      </c>
      <c r="S58" s="132" t="s">
        <v>293</v>
      </c>
      <c r="T58" s="133" t="s">
        <v>297</v>
      </c>
      <c r="U58" s="134" t="s">
        <v>298</v>
      </c>
      <c r="V58" s="154"/>
      <c r="Z58"/>
    </row>
    <row r="59" spans="1:26" ht="18.75" thickBot="1">
      <c r="A59">
        <v>1</v>
      </c>
      <c r="B59">
        <v>6</v>
      </c>
      <c r="C59" s="70"/>
      <c r="D59" s="83" t="str">
        <f>INDEX($D$2:$D$11,A59)</f>
        <v>LAUDANO VI PUNIRA'</v>
      </c>
      <c r="E59" s="89">
        <v>5</v>
      </c>
      <c r="F59" s="111">
        <v>78.5</v>
      </c>
      <c r="G59" s="84" t="str">
        <f>INDEX($D$2:$D$11,B59)</f>
        <v>CUCCIOLO</v>
      </c>
      <c r="H59" s="89">
        <v>0</v>
      </c>
      <c r="I59" s="112">
        <v>55.5</v>
      </c>
      <c r="J59" s="87"/>
      <c r="K59" s="154"/>
      <c r="L59" s="139">
        <v>1</v>
      </c>
      <c r="M59" s="145" t="s">
        <v>20</v>
      </c>
      <c r="N59" s="146">
        <v>14</v>
      </c>
      <c r="O59" s="147">
        <v>437</v>
      </c>
      <c r="P59" s="166">
        <v>72.83333333333333</v>
      </c>
      <c r="Q59" s="139">
        <v>6</v>
      </c>
      <c r="R59" s="145" t="s">
        <v>56</v>
      </c>
      <c r="S59" s="146">
        <v>9</v>
      </c>
      <c r="T59" s="147">
        <v>439</v>
      </c>
      <c r="U59" s="166">
        <v>73.16666666666667</v>
      </c>
      <c r="V59" s="154"/>
      <c r="Z59"/>
    </row>
    <row r="60" spans="1:26" ht="18.75" thickBot="1">
      <c r="A60">
        <v>2</v>
      </c>
      <c r="B60">
        <v>5</v>
      </c>
      <c r="C60" s="70"/>
      <c r="D60" s="83" t="str">
        <f>INDEX($D$2:$D$11,A60)</f>
        <v>AD CAPOCCHIAM</v>
      </c>
      <c r="E60" s="89">
        <v>1</v>
      </c>
      <c r="F60" s="111">
        <v>70.5</v>
      </c>
      <c r="G60" s="84" t="str">
        <f>INDEX($D$2:$D$11,B60)</f>
        <v>TORO LOCO</v>
      </c>
      <c r="H60" s="91">
        <v>2</v>
      </c>
      <c r="I60" s="111">
        <v>75</v>
      </c>
      <c r="J60" s="87"/>
      <c r="K60" s="157"/>
      <c r="L60" s="140">
        <v>2</v>
      </c>
      <c r="M60" s="148" t="s">
        <v>27</v>
      </c>
      <c r="N60" s="136">
        <v>11</v>
      </c>
      <c r="O60" s="137">
        <v>441</v>
      </c>
      <c r="P60" s="166">
        <v>73.5</v>
      </c>
      <c r="Q60" s="140">
        <v>7</v>
      </c>
      <c r="R60" s="148" t="s">
        <v>24</v>
      </c>
      <c r="S60" s="136">
        <v>6</v>
      </c>
      <c r="T60" s="137">
        <v>420</v>
      </c>
      <c r="U60" s="166">
        <v>70</v>
      </c>
      <c r="V60" s="157"/>
      <c r="Z60"/>
    </row>
    <row r="61" spans="1:26" ht="18.75" thickBot="1">
      <c r="A61">
        <v>3</v>
      </c>
      <c r="B61">
        <v>4</v>
      </c>
      <c r="C61" s="70"/>
      <c r="D61" s="83" t="str">
        <f>INDEX($D$2:$D$11,A61)</f>
        <v>TORMENTINO</v>
      </c>
      <c r="E61" s="89">
        <v>1</v>
      </c>
      <c r="F61" s="112">
        <v>69.5</v>
      </c>
      <c r="G61" s="84" t="str">
        <f>INDEX($D$2:$D$11,B61)</f>
        <v>NEW TIM</v>
      </c>
      <c r="H61" s="91">
        <v>1</v>
      </c>
      <c r="I61" s="111">
        <v>68.5</v>
      </c>
      <c r="J61" s="87"/>
      <c r="K61" s="157"/>
      <c r="L61" s="140">
        <v>3</v>
      </c>
      <c r="M61" s="148" t="s">
        <v>21</v>
      </c>
      <c r="N61" s="136">
        <v>11</v>
      </c>
      <c r="O61" s="137">
        <v>437.5</v>
      </c>
      <c r="P61" s="166">
        <v>72.91666666666667</v>
      </c>
      <c r="Q61" s="140">
        <v>8</v>
      </c>
      <c r="R61" s="148" t="s">
        <v>22</v>
      </c>
      <c r="S61" s="136">
        <v>4</v>
      </c>
      <c r="T61" s="137">
        <v>381</v>
      </c>
      <c r="U61" s="166">
        <v>63.5</v>
      </c>
      <c r="V61" s="157"/>
      <c r="Z61"/>
    </row>
    <row r="62" spans="1:26" ht="18.75" thickBot="1">
      <c r="A62">
        <v>9</v>
      </c>
      <c r="B62">
        <v>7</v>
      </c>
      <c r="C62" s="70"/>
      <c r="D62" s="83" t="str">
        <f>INDEX($D$2:$D$11,A62)</f>
        <v>ALBATROS</v>
      </c>
      <c r="E62" s="89">
        <v>0</v>
      </c>
      <c r="F62" s="112">
        <v>60.5</v>
      </c>
      <c r="G62" s="84" t="str">
        <f>INDEX($D$2:$D$11,B62)</f>
        <v>LES SASICCES</v>
      </c>
      <c r="H62" s="91">
        <v>0</v>
      </c>
      <c r="I62" s="111">
        <v>64</v>
      </c>
      <c r="J62" s="87"/>
      <c r="K62" s="157"/>
      <c r="L62" s="140">
        <v>4</v>
      </c>
      <c r="M62" s="148" t="s">
        <v>285</v>
      </c>
      <c r="N62" s="136">
        <v>11</v>
      </c>
      <c r="O62" s="137">
        <v>429</v>
      </c>
      <c r="P62" s="166">
        <v>71.5</v>
      </c>
      <c r="Q62" s="140">
        <v>9</v>
      </c>
      <c r="R62" s="148" t="s">
        <v>23</v>
      </c>
      <c r="S62" s="136">
        <v>3</v>
      </c>
      <c r="T62" s="137">
        <v>406.5</v>
      </c>
      <c r="U62" s="166">
        <v>67.75</v>
      </c>
      <c r="V62" s="157"/>
      <c r="Z62"/>
    </row>
    <row r="63" spans="1:26" ht="18.75" thickBot="1">
      <c r="A63">
        <v>10</v>
      </c>
      <c r="B63">
        <v>8</v>
      </c>
      <c r="C63" s="70"/>
      <c r="D63" s="83" t="str">
        <f>INDEX($D$2:$D$11,A63)</f>
        <v>MO MUORI</v>
      </c>
      <c r="E63" s="89">
        <v>0</v>
      </c>
      <c r="F63" s="112">
        <v>65.5</v>
      </c>
      <c r="G63" s="84" t="str">
        <f>INDEX($D$2:$D$11,B63)</f>
        <v>REAL VITELLOZZO</v>
      </c>
      <c r="H63" s="91">
        <v>1</v>
      </c>
      <c r="I63" s="111">
        <v>72.5</v>
      </c>
      <c r="J63" s="87"/>
      <c r="K63" s="157"/>
      <c r="L63" s="141">
        <v>5</v>
      </c>
      <c r="M63" s="149" t="s">
        <v>25</v>
      </c>
      <c r="N63" s="143">
        <v>10</v>
      </c>
      <c r="O63" s="150">
        <v>426.5</v>
      </c>
      <c r="P63" s="166">
        <v>71.08333333333333</v>
      </c>
      <c r="Q63" s="141">
        <v>10</v>
      </c>
      <c r="R63" s="149" t="s">
        <v>4</v>
      </c>
      <c r="S63" s="143">
        <v>3</v>
      </c>
      <c r="T63" s="150">
        <v>386.5</v>
      </c>
      <c r="U63" s="166">
        <v>64.41666666666667</v>
      </c>
      <c r="V63" s="157"/>
      <c r="Z63"/>
    </row>
    <row r="64" spans="3:26" ht="15" thickTop="1">
      <c r="C64" s="70"/>
      <c r="D64" s="96"/>
      <c r="E64" s="97"/>
      <c r="F64" s="92"/>
      <c r="G64" s="97"/>
      <c r="H64" s="97"/>
      <c r="I64" s="92"/>
      <c r="J64" s="92"/>
      <c r="K64" s="157"/>
      <c r="L64" s="158"/>
      <c r="M64" s="158"/>
      <c r="N64" s="158"/>
      <c r="O64" s="159"/>
      <c r="P64" s="160"/>
      <c r="Q64" s="161"/>
      <c r="R64" s="161"/>
      <c r="S64" s="161"/>
      <c r="T64" s="159"/>
      <c r="U64" s="162"/>
      <c r="V64" s="157"/>
      <c r="Z64"/>
    </row>
    <row r="65" spans="3:26" ht="15" customHeight="1" thickBot="1">
      <c r="C65" s="70"/>
      <c r="D65" s="96"/>
      <c r="E65" s="97"/>
      <c r="F65" s="92"/>
      <c r="G65" s="97"/>
      <c r="H65" s="97"/>
      <c r="I65" s="92"/>
      <c r="J65" s="92"/>
      <c r="K65" s="157"/>
      <c r="L65" s="158"/>
      <c r="M65"/>
      <c r="N65"/>
      <c r="P65" s="160"/>
      <c r="Q65" s="161"/>
      <c r="R65" s="161"/>
      <c r="S65" s="161"/>
      <c r="T65" s="159"/>
      <c r="U65" s="162"/>
      <c r="V65" s="157"/>
      <c r="Z65"/>
    </row>
    <row r="66" spans="3:22" ht="15.75" customHeight="1" thickBot="1" thickTop="1">
      <c r="C66" s="82" t="s">
        <v>282</v>
      </c>
      <c r="D66" s="83">
        <v>36849</v>
      </c>
      <c r="E66" s="84"/>
      <c r="F66" s="86"/>
      <c r="G66" s="84"/>
      <c r="H66" s="85"/>
      <c r="I66" s="86"/>
      <c r="J66" s="87"/>
      <c r="K66" s="157"/>
      <c r="L66" s="130">
        <v>7</v>
      </c>
      <c r="M66" s="131" t="s">
        <v>296</v>
      </c>
      <c r="N66" s="132" t="s">
        <v>293</v>
      </c>
      <c r="O66" s="133" t="s">
        <v>297</v>
      </c>
      <c r="P66" s="134" t="s">
        <v>298</v>
      </c>
      <c r="Q66" s="130">
        <v>7</v>
      </c>
      <c r="R66" s="131" t="s">
        <v>296</v>
      </c>
      <c r="S66" s="132" t="s">
        <v>293</v>
      </c>
      <c r="T66" s="133" t="s">
        <v>297</v>
      </c>
      <c r="U66" s="134" t="s">
        <v>298</v>
      </c>
      <c r="V66" s="157"/>
    </row>
    <row r="67" spans="1:22" ht="18.75" thickBot="1">
      <c r="A67">
        <v>4</v>
      </c>
      <c r="B67">
        <v>10</v>
      </c>
      <c r="C67" s="70"/>
      <c r="D67" s="83" t="str">
        <f>INDEX($D$2:$D$11,A67)</f>
        <v>NEW TIM</v>
      </c>
      <c r="E67" s="89">
        <v>4</v>
      </c>
      <c r="F67" s="111">
        <v>78.5</v>
      </c>
      <c r="G67" s="84" t="str">
        <f>INDEX($D$2:$D$11,B67)</f>
        <v>MO MUORI</v>
      </c>
      <c r="H67" s="89">
        <v>0</v>
      </c>
      <c r="I67" s="112">
        <v>61</v>
      </c>
      <c r="J67" s="87"/>
      <c r="K67" s="157"/>
      <c r="L67" s="139">
        <v>1</v>
      </c>
      <c r="M67" s="145" t="s">
        <v>20</v>
      </c>
      <c r="N67" s="146">
        <v>17</v>
      </c>
      <c r="O67" s="147">
        <v>515</v>
      </c>
      <c r="P67" s="166">
        <v>73.57142857142857</v>
      </c>
      <c r="Q67" s="139">
        <v>6</v>
      </c>
      <c r="R67" s="145" t="s">
        <v>25</v>
      </c>
      <c r="S67" s="146">
        <v>11</v>
      </c>
      <c r="T67" s="147">
        <v>499</v>
      </c>
      <c r="U67" s="166">
        <v>71.28571428571429</v>
      </c>
      <c r="V67" s="157"/>
    </row>
    <row r="68" spans="1:22" ht="18.75" thickBot="1">
      <c r="A68">
        <v>5</v>
      </c>
      <c r="B68">
        <v>3</v>
      </c>
      <c r="C68" s="70"/>
      <c r="D68" s="83" t="str">
        <f>INDEX($D$2:$D$11,A68)</f>
        <v>TORO LOCO</v>
      </c>
      <c r="E68" s="89">
        <v>2</v>
      </c>
      <c r="F68" s="111">
        <v>72</v>
      </c>
      <c r="G68" s="84" t="str">
        <f>INDEX($D$2:$D$11,B68)</f>
        <v>TORMENTINO</v>
      </c>
      <c r="H68" s="91">
        <v>5</v>
      </c>
      <c r="I68" s="111">
        <v>84.5</v>
      </c>
      <c r="J68" s="87"/>
      <c r="K68" s="157"/>
      <c r="L68" s="140">
        <v>2</v>
      </c>
      <c r="M68" s="148" t="s">
        <v>21</v>
      </c>
      <c r="N68" s="136">
        <v>14</v>
      </c>
      <c r="O68" s="137">
        <v>516</v>
      </c>
      <c r="P68" s="166">
        <v>73.71428571428571</v>
      </c>
      <c r="Q68" s="140">
        <v>7</v>
      </c>
      <c r="R68" s="148" t="s">
        <v>24</v>
      </c>
      <c r="S68" s="136">
        <v>9</v>
      </c>
      <c r="T68" s="137">
        <v>504.5</v>
      </c>
      <c r="U68" s="166">
        <v>72.07142857142857</v>
      </c>
      <c r="V68" s="157"/>
    </row>
    <row r="69" spans="1:22" ht="18.75" thickBot="1">
      <c r="A69">
        <v>6</v>
      </c>
      <c r="B69">
        <v>2</v>
      </c>
      <c r="C69" s="70"/>
      <c r="D69" s="83" t="str">
        <f>INDEX($D$2:$D$11,A69)</f>
        <v>CUCCIOLO</v>
      </c>
      <c r="E69" s="89">
        <v>2</v>
      </c>
      <c r="F69" s="112">
        <v>72.5</v>
      </c>
      <c r="G69" s="84" t="str">
        <f>INDEX($D$2:$D$11,B69)</f>
        <v>AD CAPOCCHIAM</v>
      </c>
      <c r="H69" s="91">
        <v>2</v>
      </c>
      <c r="I69" s="111">
        <v>72.5</v>
      </c>
      <c r="J69" s="87"/>
      <c r="K69" s="157"/>
      <c r="L69" s="140">
        <v>3</v>
      </c>
      <c r="M69" s="148" t="s">
        <v>56</v>
      </c>
      <c r="N69" s="136">
        <v>12</v>
      </c>
      <c r="O69" s="137">
        <v>508.5</v>
      </c>
      <c r="P69" s="166">
        <v>72.64285714285714</v>
      </c>
      <c r="Q69" s="140">
        <v>8</v>
      </c>
      <c r="R69" s="148" t="s">
        <v>23</v>
      </c>
      <c r="S69" s="136">
        <v>4</v>
      </c>
      <c r="T69" s="137">
        <v>479</v>
      </c>
      <c r="U69" s="166">
        <v>68.42857142857143</v>
      </c>
      <c r="V69" s="157"/>
    </row>
    <row r="70" spans="1:22" ht="18.75" thickBot="1">
      <c r="A70">
        <v>7</v>
      </c>
      <c r="B70">
        <v>1</v>
      </c>
      <c r="C70" s="70"/>
      <c r="D70" s="83" t="str">
        <f>INDEX($D$2:$D$11,A70)</f>
        <v>LES SASICCES</v>
      </c>
      <c r="E70" s="89">
        <v>0</v>
      </c>
      <c r="F70" s="112">
        <v>57.5</v>
      </c>
      <c r="G70" s="84" t="str">
        <f>INDEX($D$2:$D$11,B70)</f>
        <v>LAUDANO VI PUNIRA'</v>
      </c>
      <c r="H70" s="91">
        <v>5</v>
      </c>
      <c r="I70" s="111">
        <v>78</v>
      </c>
      <c r="J70" s="87"/>
      <c r="K70" s="157"/>
      <c r="L70" s="140">
        <v>4</v>
      </c>
      <c r="M70" s="148" t="s">
        <v>27</v>
      </c>
      <c r="N70" s="136">
        <v>11</v>
      </c>
      <c r="O70" s="137">
        <v>502</v>
      </c>
      <c r="P70" s="166">
        <v>71.71428571428571</v>
      </c>
      <c r="Q70" s="140">
        <v>9</v>
      </c>
      <c r="R70" s="148" t="s">
        <v>22</v>
      </c>
      <c r="S70" s="136">
        <v>4</v>
      </c>
      <c r="T70" s="137">
        <v>441</v>
      </c>
      <c r="U70" s="166">
        <v>63</v>
      </c>
      <c r="V70" s="157"/>
    </row>
    <row r="71" spans="1:22" ht="18.75" thickBot="1">
      <c r="A71">
        <v>8</v>
      </c>
      <c r="B71">
        <v>9</v>
      </c>
      <c r="C71" s="70"/>
      <c r="D71" s="83" t="str">
        <f>INDEX($D$2:$D$11,A71)</f>
        <v>REAL VITELLOZZO</v>
      </c>
      <c r="E71" s="89">
        <v>2</v>
      </c>
      <c r="F71" s="112">
        <v>69.5</v>
      </c>
      <c r="G71" s="84" t="str">
        <f>INDEX($D$2:$D$11,B71)</f>
        <v>ALBATROS</v>
      </c>
      <c r="H71" s="91">
        <v>0</v>
      </c>
      <c r="I71" s="111">
        <v>60</v>
      </c>
      <c r="J71" s="87"/>
      <c r="K71" s="157"/>
      <c r="L71" s="141">
        <v>5</v>
      </c>
      <c r="M71" s="149" t="s">
        <v>285</v>
      </c>
      <c r="N71" s="143">
        <v>11</v>
      </c>
      <c r="O71" s="150">
        <v>501</v>
      </c>
      <c r="P71" s="166">
        <v>71.57142857142857</v>
      </c>
      <c r="Q71" s="141">
        <v>10</v>
      </c>
      <c r="R71" s="149" t="s">
        <v>4</v>
      </c>
      <c r="S71" s="143">
        <v>3</v>
      </c>
      <c r="T71" s="150">
        <v>444</v>
      </c>
      <c r="U71" s="166">
        <v>63.42857142857143</v>
      </c>
      <c r="V71" s="157"/>
    </row>
    <row r="72" spans="3:22" ht="15" thickTop="1">
      <c r="C72" s="70"/>
      <c r="D72" s="96"/>
      <c r="E72" s="97"/>
      <c r="F72" s="92"/>
      <c r="G72" s="97"/>
      <c r="H72" s="97"/>
      <c r="I72" s="92"/>
      <c r="J72" s="92"/>
      <c r="K72" s="157"/>
      <c r="L72" s="158"/>
      <c r="M72"/>
      <c r="N72"/>
      <c r="Q72" s="161"/>
      <c r="R72" s="161"/>
      <c r="S72" s="161"/>
      <c r="T72" s="159"/>
      <c r="U72" s="162"/>
      <c r="V72" s="157"/>
    </row>
    <row r="73" spans="3:22" ht="15" thickBot="1">
      <c r="C73" s="70"/>
      <c r="D73" s="96"/>
      <c r="E73" s="97"/>
      <c r="F73" s="92"/>
      <c r="G73" s="97"/>
      <c r="H73" s="97"/>
      <c r="I73" s="92"/>
      <c r="J73" s="92"/>
      <c r="K73" s="157"/>
      <c r="L73" s="158"/>
      <c r="M73"/>
      <c r="N73"/>
      <c r="Q73" s="161"/>
      <c r="R73" s="161"/>
      <c r="S73" s="161"/>
      <c r="T73" s="159"/>
      <c r="U73" s="162"/>
      <c r="V73" s="157"/>
    </row>
    <row r="74" spans="3:22" ht="19.5" thickBot="1" thickTop="1">
      <c r="C74" s="82" t="s">
        <v>283</v>
      </c>
      <c r="D74" s="83">
        <v>36856</v>
      </c>
      <c r="E74" s="84"/>
      <c r="F74" s="86"/>
      <c r="G74" s="84"/>
      <c r="H74" s="85"/>
      <c r="I74" s="86"/>
      <c r="J74" s="87"/>
      <c r="K74" s="157"/>
      <c r="L74" s="130">
        <v>8</v>
      </c>
      <c r="M74" s="131" t="s">
        <v>296</v>
      </c>
      <c r="N74" s="132" t="s">
        <v>293</v>
      </c>
      <c r="O74" s="133" t="s">
        <v>297</v>
      </c>
      <c r="P74" s="134" t="s">
        <v>298</v>
      </c>
      <c r="Q74" s="130">
        <v>8</v>
      </c>
      <c r="R74" s="131" t="s">
        <v>296</v>
      </c>
      <c r="S74" s="132" t="s">
        <v>293</v>
      </c>
      <c r="T74" s="133" t="s">
        <v>297</v>
      </c>
      <c r="U74" s="134" t="s">
        <v>298</v>
      </c>
      <c r="V74" s="157"/>
    </row>
    <row r="75" spans="1:22" ht="18.75" thickBot="1">
      <c r="A75">
        <v>1</v>
      </c>
      <c r="B75">
        <v>8</v>
      </c>
      <c r="C75" s="70"/>
      <c r="D75" s="83" t="str">
        <f>INDEX($D$2:$D$11,A75)</f>
        <v>LAUDANO VI PUNIRA'</v>
      </c>
      <c r="E75" s="89">
        <v>2</v>
      </c>
      <c r="F75" s="111">
        <v>75</v>
      </c>
      <c r="G75" s="84" t="str">
        <f>INDEX($D$2:$D$11,B75)</f>
        <v>REAL VITELLOZZO</v>
      </c>
      <c r="H75" s="89">
        <v>0</v>
      </c>
      <c r="I75" s="112">
        <v>64.5</v>
      </c>
      <c r="J75" s="87"/>
      <c r="K75" s="157"/>
      <c r="L75" s="139">
        <v>1</v>
      </c>
      <c r="M75" s="145" t="s">
        <v>20</v>
      </c>
      <c r="N75" s="146">
        <v>20</v>
      </c>
      <c r="O75" s="147">
        <v>590</v>
      </c>
      <c r="P75" s="166">
        <v>73.75</v>
      </c>
      <c r="Q75" s="139">
        <v>6</v>
      </c>
      <c r="R75" s="145" t="s">
        <v>25</v>
      </c>
      <c r="S75" s="146">
        <v>11</v>
      </c>
      <c r="T75" s="147">
        <v>567.5</v>
      </c>
      <c r="U75" s="166">
        <v>70.9375</v>
      </c>
      <c r="V75" s="157"/>
    </row>
    <row r="76" spans="1:22" ht="18.75" thickBot="1">
      <c r="A76">
        <v>2</v>
      </c>
      <c r="B76">
        <v>7</v>
      </c>
      <c r="C76" s="70"/>
      <c r="D76" s="83" t="str">
        <f>INDEX($D$2:$D$11,A76)</f>
        <v>AD CAPOCCHIAM</v>
      </c>
      <c r="E76" s="89">
        <v>1</v>
      </c>
      <c r="F76" s="111">
        <v>68.5</v>
      </c>
      <c r="G76" s="84" t="str">
        <f>INDEX($D$2:$D$11,B76)</f>
        <v>LES SASICCES</v>
      </c>
      <c r="H76" s="91">
        <v>1</v>
      </c>
      <c r="I76" s="111">
        <v>72</v>
      </c>
      <c r="J76" s="87"/>
      <c r="K76" s="157"/>
      <c r="L76" s="140">
        <v>2</v>
      </c>
      <c r="M76" s="148" t="s">
        <v>21</v>
      </c>
      <c r="N76" s="136">
        <v>17</v>
      </c>
      <c r="O76" s="137">
        <v>594</v>
      </c>
      <c r="P76" s="166">
        <v>74.25</v>
      </c>
      <c r="Q76" s="140">
        <v>7</v>
      </c>
      <c r="R76" s="148" t="s">
        <v>285</v>
      </c>
      <c r="S76" s="136">
        <v>11</v>
      </c>
      <c r="T76" s="137">
        <v>563.5</v>
      </c>
      <c r="U76" s="166">
        <v>70.4375</v>
      </c>
      <c r="V76" s="157"/>
    </row>
    <row r="77" spans="1:22" ht="18.75" thickBot="1">
      <c r="A77">
        <v>3</v>
      </c>
      <c r="B77">
        <v>6</v>
      </c>
      <c r="C77" s="70"/>
      <c r="D77" s="83" t="str">
        <f>INDEX($D$2:$D$11,A77)</f>
        <v>TORMENTINO</v>
      </c>
      <c r="E77" s="89">
        <v>2</v>
      </c>
      <c r="F77" s="112">
        <v>73.5</v>
      </c>
      <c r="G77" s="84" t="str">
        <f>INDEX($D$2:$D$11,B77)</f>
        <v>CUCCIOLO</v>
      </c>
      <c r="H77" s="91">
        <v>1</v>
      </c>
      <c r="I77" s="111">
        <v>68.5</v>
      </c>
      <c r="J77" s="87"/>
      <c r="K77" s="157"/>
      <c r="L77" s="140">
        <v>3</v>
      </c>
      <c r="M77" s="148" t="s">
        <v>27</v>
      </c>
      <c r="N77" s="136">
        <v>14</v>
      </c>
      <c r="O77" s="137">
        <v>582</v>
      </c>
      <c r="P77" s="166">
        <v>72.75</v>
      </c>
      <c r="Q77" s="140">
        <v>8</v>
      </c>
      <c r="R77" s="148" t="s">
        <v>23</v>
      </c>
      <c r="S77" s="136">
        <v>5</v>
      </c>
      <c r="T77" s="137">
        <v>547.5</v>
      </c>
      <c r="U77" s="166">
        <v>68.4375</v>
      </c>
      <c r="V77" s="157"/>
    </row>
    <row r="78" spans="1:22" ht="18.75" thickBot="1">
      <c r="A78">
        <v>4</v>
      </c>
      <c r="B78">
        <v>5</v>
      </c>
      <c r="C78" s="70"/>
      <c r="D78" s="83" t="str">
        <f>INDEX($D$2:$D$11,A78)</f>
        <v>NEW TIM</v>
      </c>
      <c r="E78" s="89">
        <v>4</v>
      </c>
      <c r="F78" s="112">
        <v>78</v>
      </c>
      <c r="G78" s="84" t="str">
        <f>INDEX($D$2:$D$11,B78)</f>
        <v>TORO LOCO</v>
      </c>
      <c r="H78" s="91">
        <v>0</v>
      </c>
      <c r="I78" s="111">
        <v>62.5</v>
      </c>
      <c r="J78" s="87"/>
      <c r="K78" s="157"/>
      <c r="L78" s="140">
        <v>4</v>
      </c>
      <c r="M78" s="148" t="s">
        <v>24</v>
      </c>
      <c r="N78" s="136">
        <v>12</v>
      </c>
      <c r="O78" s="137">
        <v>578</v>
      </c>
      <c r="P78" s="166">
        <v>72.25</v>
      </c>
      <c r="Q78" s="140">
        <v>9</v>
      </c>
      <c r="R78" s="148" t="s">
        <v>4</v>
      </c>
      <c r="S78" s="136">
        <v>4</v>
      </c>
      <c r="T78" s="137">
        <v>516</v>
      </c>
      <c r="U78" s="166">
        <v>64.5</v>
      </c>
      <c r="V78" s="157"/>
    </row>
    <row r="79" spans="1:22" ht="18.75" thickBot="1">
      <c r="A79">
        <v>10</v>
      </c>
      <c r="B79">
        <v>9</v>
      </c>
      <c r="C79" s="70"/>
      <c r="D79" s="83" t="str">
        <f>INDEX($D$2:$D$11,A79)</f>
        <v>MO MUORI</v>
      </c>
      <c r="E79" s="89">
        <v>5</v>
      </c>
      <c r="F79" s="112">
        <v>80</v>
      </c>
      <c r="G79" s="84" t="str">
        <f>INDEX($D$2:$D$11,B79)</f>
        <v>ALBATROS</v>
      </c>
      <c r="H79" s="91">
        <v>0</v>
      </c>
      <c r="I79" s="111">
        <v>59</v>
      </c>
      <c r="J79" s="87"/>
      <c r="K79" s="157"/>
      <c r="L79" s="141">
        <v>5</v>
      </c>
      <c r="M79" s="149" t="s">
        <v>56</v>
      </c>
      <c r="N79" s="143">
        <v>12</v>
      </c>
      <c r="O79" s="150">
        <v>573</v>
      </c>
      <c r="P79" s="166">
        <v>71.625</v>
      </c>
      <c r="Q79" s="141">
        <v>10</v>
      </c>
      <c r="R79" s="149" t="s">
        <v>22</v>
      </c>
      <c r="S79" s="143">
        <v>4</v>
      </c>
      <c r="T79" s="150">
        <v>500</v>
      </c>
      <c r="U79" s="166">
        <v>62.5</v>
      </c>
      <c r="V79" s="157"/>
    </row>
    <row r="80" spans="3:22" ht="12.75" customHeight="1" thickTop="1">
      <c r="C80" s="70"/>
      <c r="D80" s="96"/>
      <c r="E80" s="97"/>
      <c r="F80" s="92"/>
      <c r="G80" s="97"/>
      <c r="H80" s="97"/>
      <c r="I80" s="92"/>
      <c r="J80" s="92"/>
      <c r="K80" s="94"/>
      <c r="L80" s="163"/>
      <c r="M80"/>
      <c r="N80"/>
      <c r="P80" s="164"/>
      <c r="Q80" s="163"/>
      <c r="R80" s="163"/>
      <c r="S80" s="163"/>
      <c r="T80" s="165"/>
      <c r="U80" s="164"/>
      <c r="V80" s="10"/>
    </row>
    <row r="81" spans="3:22" ht="13.5" customHeight="1" thickBot="1">
      <c r="C81" s="70"/>
      <c r="D81" s="96"/>
      <c r="E81" s="97"/>
      <c r="F81" s="92"/>
      <c r="G81" s="97"/>
      <c r="H81" s="97"/>
      <c r="I81" s="92"/>
      <c r="J81" s="92"/>
      <c r="K81" s="94"/>
      <c r="L81" s="163"/>
      <c r="M81"/>
      <c r="N81"/>
      <c r="P81" s="164"/>
      <c r="Q81" s="163"/>
      <c r="R81" s="163"/>
      <c r="S81" s="163"/>
      <c r="T81" s="165"/>
      <c r="U81" s="164"/>
      <c r="V81" s="10"/>
    </row>
    <row r="82" spans="3:22" ht="15.75" customHeight="1" thickBot="1" thickTop="1">
      <c r="C82" s="82" t="s">
        <v>284</v>
      </c>
      <c r="D82" s="83">
        <v>36863</v>
      </c>
      <c r="E82" s="84"/>
      <c r="F82" s="86"/>
      <c r="G82" s="84"/>
      <c r="H82" s="85"/>
      <c r="I82" s="86"/>
      <c r="J82" s="87"/>
      <c r="K82" s="94"/>
      <c r="L82" s="130">
        <v>9</v>
      </c>
      <c r="M82" s="131" t="s">
        <v>296</v>
      </c>
      <c r="N82" s="132" t="s">
        <v>293</v>
      </c>
      <c r="O82" s="133" t="s">
        <v>297</v>
      </c>
      <c r="P82" s="134" t="s">
        <v>298</v>
      </c>
      <c r="Q82" s="130">
        <v>9</v>
      </c>
      <c r="R82" s="131" t="s">
        <v>296</v>
      </c>
      <c r="S82" s="132" t="s">
        <v>293</v>
      </c>
      <c r="T82" s="133" t="s">
        <v>297</v>
      </c>
      <c r="U82" s="134" t="s">
        <v>298</v>
      </c>
      <c r="V82" s="10"/>
    </row>
    <row r="83" spans="1:23" ht="18.75" thickBot="1">
      <c r="A83">
        <v>5</v>
      </c>
      <c r="B83">
        <v>10</v>
      </c>
      <c r="C83" s="70"/>
      <c r="D83" s="83" t="str">
        <f>INDEX($D$2:$D$11,A83)</f>
        <v>TORO LOCO</v>
      </c>
      <c r="E83" s="89">
        <v>2</v>
      </c>
      <c r="F83" s="111">
        <v>75.5</v>
      </c>
      <c r="G83" s="84" t="str">
        <f>INDEX($D$2:$D$11,B83)</f>
        <v>MO MUORI</v>
      </c>
      <c r="H83" s="89">
        <v>0</v>
      </c>
      <c r="I83" s="112">
        <v>65.5</v>
      </c>
      <c r="J83" s="87"/>
      <c r="K83" s="94"/>
      <c r="L83" s="139">
        <v>1</v>
      </c>
      <c r="M83" s="145" t="s">
        <v>20</v>
      </c>
      <c r="N83" s="146">
        <v>23</v>
      </c>
      <c r="O83" s="147">
        <v>661</v>
      </c>
      <c r="P83" s="166">
        <v>73.44444444444444</v>
      </c>
      <c r="Q83" s="139">
        <v>6</v>
      </c>
      <c r="R83" s="145" t="s">
        <v>25</v>
      </c>
      <c r="S83" s="146">
        <v>14</v>
      </c>
      <c r="T83" s="147">
        <v>642</v>
      </c>
      <c r="U83" s="166">
        <v>71.33333333333333</v>
      </c>
      <c r="V83" s="10"/>
      <c r="W83" s="14"/>
    </row>
    <row r="84" spans="1:22" ht="18.75" thickBot="1">
      <c r="A84">
        <v>6</v>
      </c>
      <c r="B84">
        <v>4</v>
      </c>
      <c r="C84" s="70"/>
      <c r="D84" s="83" t="str">
        <f>INDEX($D$2:$D$11,A84)</f>
        <v>CUCCIOLO</v>
      </c>
      <c r="E84" s="89">
        <v>2</v>
      </c>
      <c r="F84" s="111">
        <v>74.5</v>
      </c>
      <c r="G84" s="84" t="str">
        <f>INDEX($D$2:$D$11,B84)</f>
        <v>NEW TIM</v>
      </c>
      <c r="H84" s="91">
        <v>1</v>
      </c>
      <c r="I84" s="111">
        <v>69</v>
      </c>
      <c r="J84" s="87"/>
      <c r="K84" s="94"/>
      <c r="L84" s="140">
        <v>2</v>
      </c>
      <c r="M84" s="148" t="s">
        <v>21</v>
      </c>
      <c r="N84" s="136">
        <v>17</v>
      </c>
      <c r="O84" s="137">
        <v>663</v>
      </c>
      <c r="P84" s="166">
        <v>73.66666666666667</v>
      </c>
      <c r="Q84" s="140">
        <v>7</v>
      </c>
      <c r="R84" s="148" t="s">
        <v>285</v>
      </c>
      <c r="S84" s="136">
        <v>14</v>
      </c>
      <c r="T84" s="137">
        <v>639</v>
      </c>
      <c r="U84" s="166">
        <v>71</v>
      </c>
      <c r="V84" s="10"/>
    </row>
    <row r="85" spans="1:22" ht="18.75" thickBot="1">
      <c r="A85">
        <v>7</v>
      </c>
      <c r="B85">
        <v>3</v>
      </c>
      <c r="C85" s="70"/>
      <c r="D85" s="83" t="str">
        <f>INDEX($D$2:$D$11,A85)</f>
        <v>LES SASICCES</v>
      </c>
      <c r="E85" s="89">
        <v>1</v>
      </c>
      <c r="F85" s="112">
        <v>69.5</v>
      </c>
      <c r="G85" s="84" t="str">
        <f>INDEX($D$2:$D$11,B85)</f>
        <v>TORMENTINO</v>
      </c>
      <c r="H85" s="91">
        <v>3</v>
      </c>
      <c r="I85" s="111">
        <v>78</v>
      </c>
      <c r="J85" s="87"/>
      <c r="K85" s="94"/>
      <c r="L85" s="140">
        <v>3</v>
      </c>
      <c r="M85" s="148" t="s">
        <v>24</v>
      </c>
      <c r="N85" s="136">
        <v>15</v>
      </c>
      <c r="O85" s="137">
        <v>656</v>
      </c>
      <c r="P85" s="166">
        <v>72.88888888888889</v>
      </c>
      <c r="Q85" s="140">
        <v>8</v>
      </c>
      <c r="R85" s="148" t="s">
        <v>23</v>
      </c>
      <c r="S85" s="136">
        <v>5</v>
      </c>
      <c r="T85" s="137">
        <v>602.5</v>
      </c>
      <c r="U85" s="166">
        <v>66.94444444444444</v>
      </c>
      <c r="V85" s="10"/>
    </row>
    <row r="86" spans="1:22" ht="18.75" thickBot="1">
      <c r="A86">
        <v>8</v>
      </c>
      <c r="B86">
        <v>2</v>
      </c>
      <c r="C86" s="70"/>
      <c r="D86" s="83" t="str">
        <f>INDEX($D$2:$D$11,A86)</f>
        <v>REAL VITELLOZZO</v>
      </c>
      <c r="E86" s="89">
        <v>5</v>
      </c>
      <c r="F86" s="112">
        <v>77.5</v>
      </c>
      <c r="G86" s="84" t="str">
        <f>INDEX($D$2:$D$11,B86)</f>
        <v>AD CAPOCCHIAM</v>
      </c>
      <c r="H86" s="91">
        <v>0</v>
      </c>
      <c r="I86" s="111">
        <v>55</v>
      </c>
      <c r="J86" s="87"/>
      <c r="K86" s="94"/>
      <c r="L86" s="140">
        <v>4</v>
      </c>
      <c r="M86" s="148" t="s">
        <v>56</v>
      </c>
      <c r="N86" s="136">
        <v>15</v>
      </c>
      <c r="O86" s="137">
        <v>650.5</v>
      </c>
      <c r="P86" s="166">
        <v>72.27777777777777</v>
      </c>
      <c r="Q86" s="140">
        <v>9</v>
      </c>
      <c r="R86" s="148" t="s">
        <v>4</v>
      </c>
      <c r="S86" s="136">
        <v>4</v>
      </c>
      <c r="T86" s="137">
        <v>585.5</v>
      </c>
      <c r="U86" s="166">
        <v>65.05555555555556</v>
      </c>
      <c r="V86" s="10"/>
    </row>
    <row r="87" spans="1:22" ht="18.75" thickBot="1">
      <c r="A87">
        <v>9</v>
      </c>
      <c r="B87">
        <v>1</v>
      </c>
      <c r="C87" s="70"/>
      <c r="D87" s="83" t="str">
        <f>INDEX($D$2:$D$11,A87)</f>
        <v>ALBATROS</v>
      </c>
      <c r="E87" s="89">
        <v>0</v>
      </c>
      <c r="F87" s="112">
        <v>65.5</v>
      </c>
      <c r="G87" s="84" t="str">
        <f>INDEX($D$2:$D$11,B87)</f>
        <v>LAUDANO VI PUNIRA'</v>
      </c>
      <c r="H87" s="91">
        <v>1</v>
      </c>
      <c r="I87" s="111">
        <v>71</v>
      </c>
      <c r="J87" s="87"/>
      <c r="K87" s="94"/>
      <c r="L87" s="141">
        <v>5</v>
      </c>
      <c r="M87" s="149" t="s">
        <v>27</v>
      </c>
      <c r="N87" s="143">
        <v>14</v>
      </c>
      <c r="O87" s="150">
        <v>647.5</v>
      </c>
      <c r="P87" s="166">
        <v>71.94444444444444</v>
      </c>
      <c r="Q87" s="141">
        <v>10</v>
      </c>
      <c r="R87" s="149" t="s">
        <v>22</v>
      </c>
      <c r="S87" s="143">
        <v>4</v>
      </c>
      <c r="T87" s="150">
        <v>565.5</v>
      </c>
      <c r="U87" s="166">
        <v>62.833333333333336</v>
      </c>
      <c r="V87" s="10"/>
    </row>
    <row r="88" spans="13:14" ht="13.5" thickTop="1">
      <c r="M88"/>
      <c r="N88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13:15" ht="12.75">
      <c r="M92" s="1"/>
      <c r="N92" s="1"/>
      <c r="O92" s="151"/>
    </row>
    <row r="93" spans="13:15" ht="18">
      <c r="M93" s="95"/>
      <c r="N93" s="95"/>
      <c r="O93" s="114"/>
    </row>
    <row r="94" spans="13:15" ht="18">
      <c r="M94" s="95"/>
      <c r="N94" s="95"/>
      <c r="O94" s="114"/>
    </row>
  </sheetData>
  <printOptions horizontalCentered="1" verticalCentered="1"/>
  <pageMargins left="0.31" right="0.29" top="0.44" bottom="0.5" header="0.28" footer="0.5118110236220472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111">
    <pageSetUpPr fitToPage="1"/>
  </sheetPr>
  <dimension ref="A1:AK94"/>
  <sheetViews>
    <sheetView zoomScale="75" zoomScaleNormal="75" workbookViewId="0" topLeftCell="A63">
      <selection activeCell="N79" sqref="N79"/>
    </sheetView>
  </sheetViews>
  <sheetFormatPr defaultColWidth="9.140625" defaultRowHeight="12.75"/>
  <cols>
    <col min="1" max="1" width="3.140625" style="0" bestFit="1" customWidth="1"/>
    <col min="2" max="2" width="4.00390625" style="0" customWidth="1"/>
    <col min="3" max="3" width="4.421875" style="0" customWidth="1"/>
    <col min="4" max="4" width="21.28125" style="68" bestFit="1" customWidth="1"/>
    <col min="5" max="5" width="3.00390625" style="2" customWidth="1"/>
    <col min="6" max="6" width="6.57421875" style="79" customWidth="1"/>
    <col min="7" max="7" width="21.28125" style="2" bestFit="1" customWidth="1"/>
    <col min="8" max="8" width="3.00390625" style="2" customWidth="1"/>
    <col min="9" max="9" width="7.140625" style="79" customWidth="1"/>
    <col min="10" max="10" width="10.00390625" style="2" customWidth="1"/>
    <col min="11" max="11" width="4.57421875" style="80" customWidth="1"/>
    <col min="12" max="12" width="4.28125" style="7" customWidth="1"/>
    <col min="13" max="13" width="16.7109375" style="7" customWidth="1"/>
    <col min="14" max="14" width="4.57421875" style="7" bestFit="1" customWidth="1"/>
    <col min="15" max="15" width="10.7109375" style="113" bestFit="1" customWidth="1"/>
    <col min="16" max="16" width="6.57421875" style="116" customWidth="1"/>
    <col min="17" max="17" width="4.28125" style="0" customWidth="1"/>
    <col min="18" max="18" width="16.8515625" style="0" customWidth="1"/>
    <col min="19" max="19" width="4.7109375" style="0" customWidth="1"/>
    <col min="20" max="20" width="9.8515625" style="115" bestFit="1" customWidth="1"/>
    <col min="21" max="21" width="7.28125" style="117" customWidth="1"/>
    <col min="22" max="22" width="4.8515625" style="0" customWidth="1"/>
    <col min="23" max="23" width="8.28125" style="0" customWidth="1"/>
    <col min="24" max="24" width="17.28125" style="0" customWidth="1"/>
    <col min="25" max="25" width="6.00390625" style="0" customWidth="1"/>
    <col min="26" max="26" width="10.28125" style="113" customWidth="1"/>
    <col min="27" max="27" width="7.2812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bestFit="1" customWidth="1"/>
  </cols>
  <sheetData>
    <row r="1" spans="7:14" ht="12.75">
      <c r="G1" s="5"/>
      <c r="H1" s="5"/>
      <c r="I1" s="73"/>
      <c r="J1" s="5"/>
      <c r="K1" s="69"/>
      <c r="L1" s="8"/>
      <c r="M1" s="8"/>
      <c r="N1" s="8"/>
    </row>
    <row r="2" spans="2:14" ht="12.75">
      <c r="B2" s="71">
        <v>1</v>
      </c>
      <c r="D2" s="72" t="s">
        <v>20</v>
      </c>
      <c r="G2" s="1"/>
      <c r="H2" s="5"/>
      <c r="I2" s="73"/>
      <c r="J2" s="73"/>
      <c r="K2" s="74"/>
      <c r="L2" s="75"/>
      <c r="M2" s="75"/>
      <c r="N2" s="75"/>
    </row>
    <row r="3" spans="2:26" ht="12.75">
      <c r="B3" s="71">
        <v>2</v>
      </c>
      <c r="D3" s="72" t="s">
        <v>23</v>
      </c>
      <c r="G3" s="1"/>
      <c r="H3" s="5"/>
      <c r="I3" s="73"/>
      <c r="J3" s="73"/>
      <c r="K3" s="74"/>
      <c r="L3" s="75"/>
      <c r="M3" s="75"/>
      <c r="N3" s="75"/>
      <c r="Z3" s="113" t="s">
        <v>291</v>
      </c>
    </row>
    <row r="4" spans="2:26" ht="12.75">
      <c r="B4" s="71">
        <v>3</v>
      </c>
      <c r="D4" s="72" t="s">
        <v>24</v>
      </c>
      <c r="G4" s="1"/>
      <c r="H4" s="5"/>
      <c r="I4" s="73"/>
      <c r="J4" s="73"/>
      <c r="K4" s="74"/>
      <c r="L4" s="75"/>
      <c r="M4" s="75"/>
      <c r="N4" s="75"/>
      <c r="Z4" s="113" t="s">
        <v>292</v>
      </c>
    </row>
    <row r="5" spans="2:14" ht="12.75">
      <c r="B5" s="71">
        <v>4</v>
      </c>
      <c r="D5" s="76" t="s">
        <v>21</v>
      </c>
      <c r="G5" s="1"/>
      <c r="H5" s="5"/>
      <c r="I5" s="73"/>
      <c r="J5" s="73"/>
      <c r="K5" s="74"/>
      <c r="L5" s="75"/>
      <c r="M5" s="75"/>
      <c r="N5" s="75"/>
    </row>
    <row r="6" spans="2:14" ht="12.75">
      <c r="B6" s="71">
        <v>5</v>
      </c>
      <c r="D6" s="76" t="s">
        <v>285</v>
      </c>
      <c r="G6" s="1"/>
      <c r="H6" s="77"/>
      <c r="I6" s="73"/>
      <c r="J6" s="73"/>
      <c r="K6" s="74"/>
      <c r="L6" s="75"/>
      <c r="M6" s="75"/>
      <c r="N6" s="75"/>
    </row>
    <row r="7" spans="2:14" ht="12.75">
      <c r="B7" s="71">
        <v>6</v>
      </c>
      <c r="D7" s="76" t="s">
        <v>25</v>
      </c>
      <c r="H7" s="77"/>
      <c r="I7" s="73"/>
      <c r="J7" s="73"/>
      <c r="K7" s="74"/>
      <c r="L7" s="75"/>
      <c r="M7" s="75"/>
      <c r="N7" s="75"/>
    </row>
    <row r="8" spans="2:14" ht="12.75">
      <c r="B8" s="71">
        <v>7</v>
      </c>
      <c r="D8" s="76" t="s">
        <v>4</v>
      </c>
      <c r="G8" s="1"/>
      <c r="H8" s="77"/>
      <c r="I8" s="73"/>
      <c r="J8" s="73"/>
      <c r="K8" s="74"/>
      <c r="L8" s="75"/>
      <c r="M8" s="75"/>
      <c r="N8" s="75"/>
    </row>
    <row r="9" spans="2:14" ht="12.75">
      <c r="B9" s="71">
        <v>8</v>
      </c>
      <c r="D9" s="76" t="s">
        <v>56</v>
      </c>
      <c r="G9" s="1"/>
      <c r="H9" s="77"/>
      <c r="I9" s="73"/>
      <c r="J9" s="73"/>
      <c r="K9" s="74"/>
      <c r="L9" s="75"/>
      <c r="M9" s="75"/>
      <c r="N9" s="75"/>
    </row>
    <row r="10" spans="2:14" ht="12.75">
      <c r="B10" s="71">
        <v>9</v>
      </c>
      <c r="D10" s="76" t="s">
        <v>22</v>
      </c>
      <c r="G10" s="1"/>
      <c r="H10" s="77"/>
      <c r="I10" s="73"/>
      <c r="J10" s="73"/>
      <c r="K10" s="74"/>
      <c r="L10" s="75"/>
      <c r="M10" s="75"/>
      <c r="N10" s="75"/>
    </row>
    <row r="11" spans="2:14" ht="12.75">
      <c r="B11" s="71">
        <v>10</v>
      </c>
      <c r="D11" s="78" t="s">
        <v>55</v>
      </c>
      <c r="G11" s="1"/>
      <c r="H11" s="77"/>
      <c r="I11" s="73"/>
      <c r="J11" s="73"/>
      <c r="K11" s="74"/>
      <c r="L11" s="75"/>
      <c r="M11" s="75"/>
      <c r="N11" s="75"/>
    </row>
    <row r="12" spans="2:14" ht="12.75">
      <c r="B12" s="71"/>
      <c r="D12" s="9"/>
      <c r="G12" s="1"/>
      <c r="H12" s="77"/>
      <c r="I12" s="73"/>
      <c r="J12" s="73"/>
      <c r="K12" s="74"/>
      <c r="L12" s="75"/>
      <c r="M12" s="75"/>
      <c r="N12" s="75"/>
    </row>
    <row r="13" spans="2:14" ht="12.75">
      <c r="B13" s="71"/>
      <c r="D13" s="9"/>
      <c r="G13" s="1"/>
      <c r="H13" s="77"/>
      <c r="I13" s="73"/>
      <c r="J13" s="73"/>
      <c r="K13" s="74"/>
      <c r="L13" s="75"/>
      <c r="M13" s="75"/>
      <c r="N13" s="75"/>
    </row>
    <row r="14" spans="2:14" ht="12.75">
      <c r="B14" s="71"/>
      <c r="D14" s="9"/>
      <c r="G14" s="1"/>
      <c r="H14" s="77"/>
      <c r="I14" s="73"/>
      <c r="J14" s="73"/>
      <c r="K14" s="74"/>
      <c r="L14" s="75"/>
      <c r="M14" s="75"/>
      <c r="N14" s="75"/>
    </row>
    <row r="15" spans="2:14" ht="12.75">
      <c r="B15" s="71"/>
      <c r="D15" s="9"/>
      <c r="G15" s="1"/>
      <c r="H15" s="77"/>
      <c r="I15" s="73"/>
      <c r="J15" s="73"/>
      <c r="K15" s="74"/>
      <c r="L15" s="75"/>
      <c r="M15" s="75"/>
      <c r="N15" s="75"/>
    </row>
    <row r="16" spans="7:16" ht="13.5" thickBot="1">
      <c r="G16" s="9"/>
      <c r="H16" s="9"/>
      <c r="J16" s="79"/>
      <c r="L16" s="81"/>
      <c r="M16" s="81"/>
      <c r="N16" s="81"/>
      <c r="P16" s="117"/>
    </row>
    <row r="17" spans="7:37" ht="14.25" thickBot="1" thickTop="1">
      <c r="G17" s="9"/>
      <c r="H17" s="9"/>
      <c r="J17" s="79"/>
      <c r="L17" s="81"/>
      <c r="M17" s="81"/>
      <c r="N17" s="81"/>
      <c r="P17" s="117"/>
      <c r="X17" s="124" t="s">
        <v>39</v>
      </c>
      <c r="Y17" s="125" t="s">
        <v>293</v>
      </c>
      <c r="Z17" s="126" t="s">
        <v>294</v>
      </c>
      <c r="AA17" s="127" t="s">
        <v>295</v>
      </c>
      <c r="AC17" s="128">
        <v>1</v>
      </c>
      <c r="AD17" s="129">
        <v>2</v>
      </c>
      <c r="AE17" s="128">
        <v>3</v>
      </c>
      <c r="AF17" s="129">
        <v>4</v>
      </c>
      <c r="AG17" s="128">
        <v>5</v>
      </c>
      <c r="AH17" s="129">
        <v>6</v>
      </c>
      <c r="AI17" s="128">
        <v>7</v>
      </c>
      <c r="AJ17" s="129">
        <v>8</v>
      </c>
      <c r="AK17" s="128">
        <v>9</v>
      </c>
    </row>
    <row r="18" spans="3:37" ht="19.5" thickBot="1" thickTop="1">
      <c r="C18" s="82" t="s">
        <v>300</v>
      </c>
      <c r="D18" s="83">
        <v>36870</v>
      </c>
      <c r="E18" s="84"/>
      <c r="F18" s="86"/>
      <c r="G18" s="84"/>
      <c r="H18" s="85"/>
      <c r="I18" s="86"/>
      <c r="J18" s="87"/>
      <c r="L18" s="167">
        <v>10</v>
      </c>
      <c r="M18" s="131" t="s">
        <v>296</v>
      </c>
      <c r="N18" s="132" t="s">
        <v>293</v>
      </c>
      <c r="O18" s="133" t="s">
        <v>297</v>
      </c>
      <c r="P18" s="134" t="s">
        <v>298</v>
      </c>
      <c r="Q18" s="167">
        <f>L18</f>
        <v>10</v>
      </c>
      <c r="R18" s="131" t="s">
        <v>296</v>
      </c>
      <c r="S18" s="132" t="s">
        <v>293</v>
      </c>
      <c r="T18" s="133" t="s">
        <v>297</v>
      </c>
      <c r="U18" s="134" t="s">
        <v>298</v>
      </c>
      <c r="X18" s="135" t="s">
        <v>56</v>
      </c>
      <c r="Y18" s="136">
        <v>38</v>
      </c>
      <c r="Z18" s="137">
        <f aca="true" t="shared" si="0" ref="Z18:Z27">SUM(AC18:AK18)+AB18</f>
        <v>1339.5</v>
      </c>
      <c r="AA18" s="138">
        <f>Z18/18</f>
        <v>74.41666666666667</v>
      </c>
      <c r="AB18">
        <v>650.5</v>
      </c>
      <c r="AC18" s="4">
        <v>78</v>
      </c>
      <c r="AD18" s="4">
        <v>72</v>
      </c>
      <c r="AE18" s="4">
        <v>78.5</v>
      </c>
      <c r="AF18" s="4">
        <v>77.5</v>
      </c>
      <c r="AG18" s="4">
        <v>69.5</v>
      </c>
      <c r="AH18" s="4">
        <v>83</v>
      </c>
      <c r="AI18" s="4">
        <v>69.5</v>
      </c>
      <c r="AJ18" s="4">
        <v>78.5</v>
      </c>
      <c r="AK18" s="4">
        <v>82.5</v>
      </c>
    </row>
    <row r="19" spans="1:37" ht="18.75" thickBot="1">
      <c r="A19">
        <v>10</v>
      </c>
      <c r="B19">
        <v>1</v>
      </c>
      <c r="C19" s="88"/>
      <c r="D19" s="83" t="str">
        <f>INDEX($D$2:$D$11,A19)</f>
        <v>MO MUORI</v>
      </c>
      <c r="E19" s="89">
        <v>1</v>
      </c>
      <c r="F19" s="111">
        <v>72</v>
      </c>
      <c r="G19" s="84" t="str">
        <f>INDEX($D$2:$D$11,B19)</f>
        <v>LAUDANO VI PUNIRA'</v>
      </c>
      <c r="H19" s="89">
        <v>1</v>
      </c>
      <c r="I19" s="112">
        <v>71</v>
      </c>
      <c r="J19" s="87"/>
      <c r="L19" s="139">
        <v>1</v>
      </c>
      <c r="M19" s="135" t="s">
        <v>20</v>
      </c>
      <c r="N19" s="136">
        <v>24</v>
      </c>
      <c r="O19" s="137">
        <v>732</v>
      </c>
      <c r="P19" s="166">
        <v>73.2</v>
      </c>
      <c r="Q19" s="139">
        <v>6</v>
      </c>
      <c r="R19" s="135" t="s">
        <v>27</v>
      </c>
      <c r="S19" s="136">
        <v>15</v>
      </c>
      <c r="T19" s="137">
        <v>719.5</v>
      </c>
      <c r="U19" s="166">
        <v>71.95</v>
      </c>
      <c r="X19" s="135" t="s">
        <v>20</v>
      </c>
      <c r="Y19" s="136">
        <v>37</v>
      </c>
      <c r="Z19" s="137">
        <f>SUM(AC19:AK19)+AB19</f>
        <v>1307.5</v>
      </c>
      <c r="AA19" s="138">
        <f aca="true" t="shared" si="1" ref="AA19:AA27">Z19/18</f>
        <v>72.63888888888889</v>
      </c>
      <c r="AB19">
        <v>661</v>
      </c>
      <c r="AC19" s="4">
        <v>71</v>
      </c>
      <c r="AD19" s="4">
        <v>76.5</v>
      </c>
      <c r="AE19" s="4">
        <v>68.5</v>
      </c>
      <c r="AF19" s="4">
        <v>69</v>
      </c>
      <c r="AG19" s="4">
        <v>82</v>
      </c>
      <c r="AH19" s="4">
        <v>71.5</v>
      </c>
      <c r="AI19" s="4">
        <v>75</v>
      </c>
      <c r="AJ19" s="4">
        <v>60.5</v>
      </c>
      <c r="AK19" s="4">
        <v>72.5</v>
      </c>
    </row>
    <row r="20" spans="1:37" ht="18.75" thickBot="1">
      <c r="A20">
        <v>9</v>
      </c>
      <c r="B20">
        <v>2</v>
      </c>
      <c r="C20" s="90"/>
      <c r="D20" s="83" t="str">
        <f>INDEX($D$2:$D$11,A20)</f>
        <v>ALBATROS</v>
      </c>
      <c r="E20" s="89">
        <v>2</v>
      </c>
      <c r="F20" s="111">
        <v>75</v>
      </c>
      <c r="G20" s="84" t="str">
        <f>INDEX($D$2:$D$11,B20)</f>
        <v>AD CAPOCCHIAM</v>
      </c>
      <c r="H20" s="91">
        <v>0</v>
      </c>
      <c r="I20" s="111">
        <v>65.5</v>
      </c>
      <c r="J20" s="87"/>
      <c r="L20" s="140">
        <v>2</v>
      </c>
      <c r="M20" s="135" t="s">
        <v>21</v>
      </c>
      <c r="N20" s="136">
        <v>18</v>
      </c>
      <c r="O20" s="137">
        <v>735.5</v>
      </c>
      <c r="P20" s="166">
        <v>73.55</v>
      </c>
      <c r="Q20" s="140">
        <v>7</v>
      </c>
      <c r="R20" s="135" t="s">
        <v>285</v>
      </c>
      <c r="S20" s="136">
        <v>14</v>
      </c>
      <c r="T20" s="137">
        <v>706.5</v>
      </c>
      <c r="U20" s="166">
        <v>70.65</v>
      </c>
      <c r="X20" s="135" t="s">
        <v>24</v>
      </c>
      <c r="Y20" s="136">
        <v>29</v>
      </c>
      <c r="Z20" s="137">
        <f t="shared" si="0"/>
        <v>1305.5</v>
      </c>
      <c r="AA20" s="138">
        <f t="shared" si="1"/>
        <v>72.52777777777777</v>
      </c>
      <c r="AB20">
        <v>656</v>
      </c>
      <c r="AC20" s="4">
        <v>69.5</v>
      </c>
      <c r="AD20" s="4">
        <v>63</v>
      </c>
      <c r="AE20" s="4">
        <v>68.5</v>
      </c>
      <c r="AF20" s="4">
        <v>62</v>
      </c>
      <c r="AG20" s="4">
        <v>80.5</v>
      </c>
      <c r="AH20" s="4">
        <v>68.5</v>
      </c>
      <c r="AI20" s="4">
        <v>83.5</v>
      </c>
      <c r="AJ20" s="4">
        <v>83.5</v>
      </c>
      <c r="AK20" s="4">
        <v>70.5</v>
      </c>
    </row>
    <row r="21" spans="1:37" ht="18.75" thickBot="1">
      <c r="A21">
        <v>8</v>
      </c>
      <c r="B21">
        <v>3</v>
      </c>
      <c r="C21" s="90"/>
      <c r="D21" s="83" t="str">
        <f>INDEX($D$2:$D$11,A21)</f>
        <v>REAL VITELLOZZO</v>
      </c>
      <c r="E21" s="89">
        <v>3</v>
      </c>
      <c r="F21" s="112">
        <v>78</v>
      </c>
      <c r="G21" s="84" t="str">
        <f>INDEX($D$2:$D$11,B21)</f>
        <v>TORMENTINO</v>
      </c>
      <c r="H21" s="91">
        <v>1</v>
      </c>
      <c r="I21" s="111">
        <v>69.5</v>
      </c>
      <c r="J21" s="87"/>
      <c r="L21" s="140">
        <v>3</v>
      </c>
      <c r="M21" s="135" t="s">
        <v>56</v>
      </c>
      <c r="N21" s="136">
        <v>18</v>
      </c>
      <c r="O21" s="137">
        <v>728.5</v>
      </c>
      <c r="P21" s="166">
        <v>72.85</v>
      </c>
      <c r="Q21" s="140">
        <v>8</v>
      </c>
      <c r="R21" s="135" t="s">
        <v>22</v>
      </c>
      <c r="S21" s="136">
        <v>7</v>
      </c>
      <c r="T21" s="137">
        <v>640.5</v>
      </c>
      <c r="U21" s="166">
        <v>64.05</v>
      </c>
      <c r="X21" s="135" t="s">
        <v>21</v>
      </c>
      <c r="Y21" s="136">
        <v>23</v>
      </c>
      <c r="Z21" s="137">
        <f t="shared" si="0"/>
        <v>1265</v>
      </c>
      <c r="AA21" s="138">
        <f t="shared" si="1"/>
        <v>70.27777777777777</v>
      </c>
      <c r="AB21">
        <v>663</v>
      </c>
      <c r="AC21" s="4">
        <v>72.5</v>
      </c>
      <c r="AD21" s="4">
        <v>59</v>
      </c>
      <c r="AE21" s="4">
        <v>65.5</v>
      </c>
      <c r="AF21" s="4">
        <v>62</v>
      </c>
      <c r="AG21" s="4">
        <v>65.5</v>
      </c>
      <c r="AH21" s="4">
        <v>70</v>
      </c>
      <c r="AI21" s="4">
        <v>68</v>
      </c>
      <c r="AJ21" s="4">
        <v>73</v>
      </c>
      <c r="AK21" s="4">
        <v>66.5</v>
      </c>
    </row>
    <row r="22" spans="1:37" ht="18.75" thickBot="1">
      <c r="A22">
        <v>7</v>
      </c>
      <c r="B22">
        <v>4</v>
      </c>
      <c r="C22" s="90"/>
      <c r="D22" s="83" t="str">
        <f>INDEX($D$2:$D$11,A22)</f>
        <v>LES SASICCES</v>
      </c>
      <c r="E22" s="89">
        <v>1</v>
      </c>
      <c r="F22" s="112">
        <v>71</v>
      </c>
      <c r="G22" s="84" t="str">
        <f>INDEX($D$2:$D$11,B22)</f>
        <v>NEW TIM</v>
      </c>
      <c r="H22" s="91">
        <v>1</v>
      </c>
      <c r="I22" s="111">
        <v>72.5</v>
      </c>
      <c r="J22" s="87"/>
      <c r="L22" s="140">
        <v>4</v>
      </c>
      <c r="M22" s="135" t="s">
        <v>25</v>
      </c>
      <c r="N22" s="136">
        <v>17</v>
      </c>
      <c r="O22" s="137">
        <v>737</v>
      </c>
      <c r="P22" s="166">
        <v>73.7</v>
      </c>
      <c r="Q22" s="140">
        <v>9</v>
      </c>
      <c r="R22" s="135" t="s">
        <v>23</v>
      </c>
      <c r="S22" s="136">
        <v>5</v>
      </c>
      <c r="T22" s="137">
        <v>668</v>
      </c>
      <c r="U22" s="166">
        <v>66.8</v>
      </c>
      <c r="X22" s="135" t="s">
        <v>27</v>
      </c>
      <c r="Y22" s="136">
        <v>22</v>
      </c>
      <c r="Z22" s="137">
        <f t="shared" si="0"/>
        <v>1272</v>
      </c>
      <c r="AA22" s="138">
        <f t="shared" si="1"/>
        <v>70.66666666666667</v>
      </c>
      <c r="AB22">
        <v>647.5</v>
      </c>
      <c r="AC22" s="4">
        <v>72</v>
      </c>
      <c r="AD22" s="4">
        <v>69</v>
      </c>
      <c r="AE22" s="4">
        <v>67</v>
      </c>
      <c r="AF22" s="4">
        <v>68</v>
      </c>
      <c r="AG22" s="4">
        <v>73.5</v>
      </c>
      <c r="AH22" s="4">
        <v>71</v>
      </c>
      <c r="AI22" s="4">
        <v>65.5</v>
      </c>
      <c r="AJ22" s="4">
        <v>65</v>
      </c>
      <c r="AK22" s="4">
        <v>73.5</v>
      </c>
    </row>
    <row r="23" spans="1:37" ht="18.75" thickBot="1">
      <c r="A23">
        <v>6</v>
      </c>
      <c r="B23">
        <v>5</v>
      </c>
      <c r="C23" s="90"/>
      <c r="D23" s="83" t="str">
        <f>INDEX($D$2:$D$11,A23)</f>
        <v>CUCCIOLO</v>
      </c>
      <c r="E23" s="89">
        <v>7</v>
      </c>
      <c r="F23" s="112">
        <v>95</v>
      </c>
      <c r="G23" s="84" t="str">
        <f>INDEX($D$2:$D$11,B23)</f>
        <v>TORO LOCO</v>
      </c>
      <c r="H23" s="91">
        <v>1</v>
      </c>
      <c r="I23" s="111">
        <v>67.5</v>
      </c>
      <c r="J23" s="87"/>
      <c r="L23" s="141">
        <v>5</v>
      </c>
      <c r="M23" s="142" t="s">
        <v>24</v>
      </c>
      <c r="N23" s="143">
        <v>15</v>
      </c>
      <c r="O23" s="150">
        <v>725.5</v>
      </c>
      <c r="P23" s="168">
        <v>72.55</v>
      </c>
      <c r="Q23" s="141">
        <v>10</v>
      </c>
      <c r="R23" s="142" t="s">
        <v>4</v>
      </c>
      <c r="S23" s="143">
        <v>5</v>
      </c>
      <c r="T23" s="150">
        <v>656.5</v>
      </c>
      <c r="U23" s="168">
        <v>65.65</v>
      </c>
      <c r="X23" s="135" t="s">
        <v>22</v>
      </c>
      <c r="Y23" s="136">
        <v>22</v>
      </c>
      <c r="Z23" s="137">
        <f t="shared" si="0"/>
        <v>1192.5</v>
      </c>
      <c r="AA23" s="138">
        <f t="shared" si="1"/>
        <v>66.25</v>
      </c>
      <c r="AB23">
        <v>565.5</v>
      </c>
      <c r="AC23" s="4">
        <v>75</v>
      </c>
      <c r="AD23" s="4">
        <v>68</v>
      </c>
      <c r="AE23" s="4">
        <v>79</v>
      </c>
      <c r="AF23" s="4">
        <v>74</v>
      </c>
      <c r="AG23" s="4">
        <v>71.5</v>
      </c>
      <c r="AH23" s="4">
        <v>68.5</v>
      </c>
      <c r="AI23" s="4">
        <v>69.5</v>
      </c>
      <c r="AJ23" s="4">
        <v>72</v>
      </c>
      <c r="AK23" s="4">
        <v>49.5</v>
      </c>
    </row>
    <row r="24" spans="3:37" ht="18.75" thickTop="1">
      <c r="C24" s="70"/>
      <c r="D24" s="96"/>
      <c r="E24" s="97"/>
      <c r="F24" s="92"/>
      <c r="G24" s="97"/>
      <c r="H24" s="97"/>
      <c r="I24" s="92"/>
      <c r="J24" s="92"/>
      <c r="L24" s="144"/>
      <c r="M24" s="144"/>
      <c r="N24" s="144"/>
      <c r="X24" s="135" t="s">
        <v>25</v>
      </c>
      <c r="Y24" s="136">
        <v>21</v>
      </c>
      <c r="Z24" s="137">
        <f t="shared" si="0"/>
        <v>1303.5</v>
      </c>
      <c r="AA24" s="138">
        <f t="shared" si="1"/>
        <v>72.41666666666667</v>
      </c>
      <c r="AB24">
        <v>642</v>
      </c>
      <c r="AC24" s="4">
        <v>95</v>
      </c>
      <c r="AD24" s="4">
        <v>70.5</v>
      </c>
      <c r="AE24" s="4">
        <v>68</v>
      </c>
      <c r="AF24" s="4">
        <v>69.5</v>
      </c>
      <c r="AG24" s="4">
        <v>67.5</v>
      </c>
      <c r="AH24" s="4">
        <v>71</v>
      </c>
      <c r="AI24" s="4">
        <v>83.5</v>
      </c>
      <c r="AJ24" s="4">
        <v>70.5</v>
      </c>
      <c r="AK24" s="4">
        <v>66</v>
      </c>
    </row>
    <row r="25" spans="3:37" ht="18.75" thickBot="1">
      <c r="C25" s="70"/>
      <c r="D25" s="96"/>
      <c r="E25" s="97"/>
      <c r="F25" s="92"/>
      <c r="G25" s="97"/>
      <c r="H25" s="97"/>
      <c r="I25" s="92"/>
      <c r="J25" s="92"/>
      <c r="L25" s="144"/>
      <c r="M25" s="144"/>
      <c r="N25" s="144"/>
      <c r="X25" s="135" t="s">
        <v>285</v>
      </c>
      <c r="Y25" s="136">
        <v>18</v>
      </c>
      <c r="Z25" s="137">
        <f t="shared" si="0"/>
        <v>1266</v>
      </c>
      <c r="AA25" s="138">
        <f t="shared" si="1"/>
        <v>70.33333333333333</v>
      </c>
      <c r="AB25">
        <v>639</v>
      </c>
      <c r="AC25" s="4">
        <v>67.5</v>
      </c>
      <c r="AD25" s="4">
        <v>72.5</v>
      </c>
      <c r="AE25" s="4">
        <v>68.5</v>
      </c>
      <c r="AF25" s="4">
        <v>74</v>
      </c>
      <c r="AG25" s="4">
        <v>62</v>
      </c>
      <c r="AH25" s="4">
        <v>66</v>
      </c>
      <c r="AI25" s="4">
        <v>70</v>
      </c>
      <c r="AJ25" s="4">
        <v>74.5</v>
      </c>
      <c r="AK25" s="4">
        <v>72</v>
      </c>
    </row>
    <row r="26" spans="3:37" ht="19.5" thickBot="1" thickTop="1">
      <c r="C26" s="82" t="s">
        <v>301</v>
      </c>
      <c r="D26" s="83">
        <v>36877</v>
      </c>
      <c r="E26" s="84"/>
      <c r="F26" s="86"/>
      <c r="G26" s="84"/>
      <c r="H26" s="85"/>
      <c r="I26" s="86"/>
      <c r="J26" s="87"/>
      <c r="L26" s="167">
        <v>11</v>
      </c>
      <c r="M26" s="131" t="s">
        <v>296</v>
      </c>
      <c r="N26" s="132" t="s">
        <v>293</v>
      </c>
      <c r="O26" s="133" t="s">
        <v>297</v>
      </c>
      <c r="P26" s="134" t="s">
        <v>298</v>
      </c>
      <c r="Q26" s="167">
        <f>L26</f>
        <v>11</v>
      </c>
      <c r="R26" s="131" t="s">
        <v>296</v>
      </c>
      <c r="S26" s="132" t="s">
        <v>293</v>
      </c>
      <c r="T26" s="133" t="s">
        <v>297</v>
      </c>
      <c r="U26" s="134" t="s">
        <v>298</v>
      </c>
      <c r="X26" s="135" t="s">
        <v>23</v>
      </c>
      <c r="Y26" s="136">
        <v>15</v>
      </c>
      <c r="Z26" s="137">
        <f t="shared" si="0"/>
        <v>1230</v>
      </c>
      <c r="AA26" s="138">
        <f t="shared" si="1"/>
        <v>68.33333333333333</v>
      </c>
      <c r="AB26">
        <v>602.5</v>
      </c>
      <c r="AC26" s="4">
        <v>65.5</v>
      </c>
      <c r="AD26" s="4">
        <v>73.5</v>
      </c>
      <c r="AE26" s="4">
        <v>65.5</v>
      </c>
      <c r="AF26" s="4">
        <v>69</v>
      </c>
      <c r="AG26" s="4">
        <v>62.5</v>
      </c>
      <c r="AH26" s="4">
        <v>75.5</v>
      </c>
      <c r="AI26" s="4">
        <v>81</v>
      </c>
      <c r="AJ26" s="4">
        <v>65.5</v>
      </c>
      <c r="AK26" s="4">
        <v>69.5</v>
      </c>
    </row>
    <row r="27" spans="1:37" ht="18.75" thickBot="1">
      <c r="A27">
        <v>2</v>
      </c>
      <c r="B27">
        <v>1</v>
      </c>
      <c r="C27" s="70"/>
      <c r="D27" s="83" t="str">
        <f>INDEX($D$2:$D$11,A27)</f>
        <v>AD CAPOCCHIAM</v>
      </c>
      <c r="E27" s="89">
        <v>2</v>
      </c>
      <c r="F27" s="111">
        <v>73.5</v>
      </c>
      <c r="G27" s="84" t="str">
        <f>INDEX($D$2:$D$11,B27)</f>
        <v>LAUDANO VI PUNIRA'</v>
      </c>
      <c r="H27" s="89">
        <v>2</v>
      </c>
      <c r="I27" s="112">
        <v>76.5</v>
      </c>
      <c r="J27" s="87"/>
      <c r="L27" s="139">
        <v>1</v>
      </c>
      <c r="M27" s="135" t="s">
        <v>20</v>
      </c>
      <c r="N27" s="136">
        <v>25</v>
      </c>
      <c r="O27" s="137">
        <v>808.5</v>
      </c>
      <c r="P27" s="166">
        <v>73.5</v>
      </c>
      <c r="Q27" s="139">
        <v>6</v>
      </c>
      <c r="R27" s="135" t="s">
        <v>24</v>
      </c>
      <c r="S27" s="136">
        <v>15</v>
      </c>
      <c r="T27" s="137">
        <v>788.5</v>
      </c>
      <c r="U27" s="166">
        <v>71.68181818181819</v>
      </c>
      <c r="X27" s="142" t="s">
        <v>4</v>
      </c>
      <c r="Y27" s="143">
        <v>15</v>
      </c>
      <c r="Z27" s="137">
        <f t="shared" si="0"/>
        <v>1204</v>
      </c>
      <c r="AA27" s="138">
        <f t="shared" si="1"/>
        <v>66.88888888888889</v>
      </c>
      <c r="AB27">
        <v>585.5</v>
      </c>
      <c r="AC27" s="4">
        <v>71</v>
      </c>
      <c r="AD27" s="4">
        <v>73</v>
      </c>
      <c r="AE27" s="4">
        <v>73.5</v>
      </c>
      <c r="AF27" s="4">
        <v>58.5</v>
      </c>
      <c r="AG27" s="4">
        <v>68</v>
      </c>
      <c r="AH27" s="4">
        <v>65</v>
      </c>
      <c r="AI27" s="4">
        <v>72</v>
      </c>
      <c r="AJ27" s="4">
        <v>78</v>
      </c>
      <c r="AK27" s="4">
        <v>59.5</v>
      </c>
    </row>
    <row r="28" spans="1:21" ht="19.5" thickBot="1" thickTop="1">
      <c r="A28">
        <v>5</v>
      </c>
      <c r="B28">
        <v>7</v>
      </c>
      <c r="C28" s="70"/>
      <c r="D28" s="83" t="str">
        <f>INDEX($D$2:$D$11,A28)</f>
        <v>TORO LOCO</v>
      </c>
      <c r="E28" s="89">
        <v>2</v>
      </c>
      <c r="F28" s="111">
        <v>72.5</v>
      </c>
      <c r="G28" s="84" t="str">
        <f>INDEX($D$2:$D$11,B28)</f>
        <v>LES SASICCES</v>
      </c>
      <c r="H28" s="89">
        <v>2</v>
      </c>
      <c r="I28" s="111">
        <v>73</v>
      </c>
      <c r="J28" s="87"/>
      <c r="L28" s="140">
        <v>2</v>
      </c>
      <c r="M28" s="135" t="s">
        <v>56</v>
      </c>
      <c r="N28" s="136">
        <v>21</v>
      </c>
      <c r="O28" s="137">
        <v>800.5</v>
      </c>
      <c r="P28" s="166">
        <v>72.77272727272727</v>
      </c>
      <c r="Q28" s="140">
        <v>7</v>
      </c>
      <c r="R28" s="135" t="s">
        <v>285</v>
      </c>
      <c r="S28" s="136">
        <v>15</v>
      </c>
      <c r="T28" s="137">
        <v>779</v>
      </c>
      <c r="U28" s="166">
        <v>70.81818181818181</v>
      </c>
    </row>
    <row r="29" spans="1:21" ht="18.75" thickBot="1">
      <c r="A29">
        <v>4</v>
      </c>
      <c r="B29">
        <v>8</v>
      </c>
      <c r="C29" s="70"/>
      <c r="D29" s="83" t="str">
        <f>INDEX($D$2:$D$11,A29)</f>
        <v>NEW TIM</v>
      </c>
      <c r="E29" s="89">
        <v>0</v>
      </c>
      <c r="F29" s="112">
        <v>59</v>
      </c>
      <c r="G29" s="84" t="str">
        <f>INDEX($D$2:$D$11,B29)</f>
        <v>REAL VITELLOZZO</v>
      </c>
      <c r="H29" s="89">
        <v>3</v>
      </c>
      <c r="I29" s="111">
        <v>72</v>
      </c>
      <c r="J29" s="87"/>
      <c r="L29" s="140">
        <v>3</v>
      </c>
      <c r="M29" s="135" t="s">
        <v>25</v>
      </c>
      <c r="N29" s="136">
        <v>18</v>
      </c>
      <c r="O29" s="137">
        <v>807.5</v>
      </c>
      <c r="P29" s="166">
        <v>73.4090909090909</v>
      </c>
      <c r="Q29" s="140">
        <v>8</v>
      </c>
      <c r="R29" s="135" t="s">
        <v>22</v>
      </c>
      <c r="S29" s="136">
        <v>10</v>
      </c>
      <c r="T29" s="137">
        <v>708.5</v>
      </c>
      <c r="U29" s="166">
        <v>64.4090909090909</v>
      </c>
    </row>
    <row r="30" spans="1:21" ht="18.75" thickBot="1">
      <c r="A30">
        <v>3</v>
      </c>
      <c r="B30">
        <v>9</v>
      </c>
      <c r="C30" s="70"/>
      <c r="D30" s="83" t="str">
        <f>INDEX($D$2:$D$11,A30)</f>
        <v>TORMENTINO</v>
      </c>
      <c r="E30" s="89">
        <v>0</v>
      </c>
      <c r="F30" s="112">
        <v>63</v>
      </c>
      <c r="G30" s="84" t="str">
        <f>INDEX($D$2:$D$11,B30)</f>
        <v>ALBATROS</v>
      </c>
      <c r="H30" s="89">
        <v>1</v>
      </c>
      <c r="I30" s="111">
        <v>68</v>
      </c>
      <c r="J30" s="87"/>
      <c r="L30" s="140">
        <v>4</v>
      </c>
      <c r="M30" s="135" t="s">
        <v>21</v>
      </c>
      <c r="N30" s="136">
        <v>18</v>
      </c>
      <c r="O30" s="137">
        <v>794.5</v>
      </c>
      <c r="P30" s="166">
        <v>72.22727272727273</v>
      </c>
      <c r="Q30" s="140">
        <v>9</v>
      </c>
      <c r="R30" s="135" t="s">
        <v>23</v>
      </c>
      <c r="S30" s="136">
        <v>6</v>
      </c>
      <c r="T30" s="137">
        <v>741.5</v>
      </c>
      <c r="U30" s="166">
        <v>67.4090909090909</v>
      </c>
    </row>
    <row r="31" spans="1:35" ht="18.75" thickBot="1">
      <c r="A31">
        <v>6</v>
      </c>
      <c r="B31">
        <v>10</v>
      </c>
      <c r="C31" s="70"/>
      <c r="D31" s="83" t="str">
        <f>INDEX($D$2:$D$11,A31)</f>
        <v>CUCCIOLO</v>
      </c>
      <c r="E31" s="89">
        <v>1</v>
      </c>
      <c r="F31" s="112">
        <v>70.5</v>
      </c>
      <c r="G31" s="84" t="str">
        <f>INDEX($D$2:$D$11,B31)</f>
        <v>MO MUORI</v>
      </c>
      <c r="H31" s="89">
        <v>1</v>
      </c>
      <c r="I31" s="111">
        <v>69</v>
      </c>
      <c r="J31" s="87"/>
      <c r="L31" s="141">
        <v>5</v>
      </c>
      <c r="M31" s="142" t="s">
        <v>27</v>
      </c>
      <c r="N31" s="143">
        <v>16</v>
      </c>
      <c r="O31" s="150">
        <v>788.5</v>
      </c>
      <c r="P31" s="168">
        <v>71.68181818181819</v>
      </c>
      <c r="Q31" s="141">
        <v>10</v>
      </c>
      <c r="R31" s="142" t="s">
        <v>4</v>
      </c>
      <c r="S31" s="143">
        <v>6</v>
      </c>
      <c r="T31" s="150">
        <v>729.5</v>
      </c>
      <c r="U31" s="168">
        <v>66.31818181818181</v>
      </c>
      <c r="Z31"/>
      <c r="AE31" s="4"/>
      <c r="AF31" s="4"/>
      <c r="AG31" s="4"/>
      <c r="AH31" s="4"/>
      <c r="AI31" s="1"/>
    </row>
    <row r="32" spans="3:35" ht="13.5" thickTop="1">
      <c r="C32" s="70"/>
      <c r="D32" s="96"/>
      <c r="E32" s="97"/>
      <c r="F32" s="92"/>
      <c r="G32" s="97"/>
      <c r="H32" s="97"/>
      <c r="I32" s="92"/>
      <c r="J32" s="92"/>
      <c r="L32" s="144"/>
      <c r="M32" s="144"/>
      <c r="N32" s="144"/>
      <c r="O32" s="151"/>
      <c r="P32" s="152"/>
      <c r="Q32" s="153"/>
      <c r="R32" s="153"/>
      <c r="S32" s="153"/>
      <c r="T32" s="151"/>
      <c r="W32" s="93"/>
      <c r="Z32"/>
      <c r="AE32" s="4"/>
      <c r="AF32" s="4"/>
      <c r="AG32" s="4"/>
      <c r="AH32" s="4"/>
      <c r="AI32" s="1"/>
    </row>
    <row r="33" spans="3:35" ht="15" thickBot="1">
      <c r="C33" s="70"/>
      <c r="D33" s="96"/>
      <c r="E33" s="97"/>
      <c r="F33" s="92"/>
      <c r="G33" s="97"/>
      <c r="H33" s="97"/>
      <c r="I33" s="92"/>
      <c r="J33" s="92"/>
      <c r="K33" s="154"/>
      <c r="L33" s="155"/>
      <c r="M33" s="155"/>
      <c r="N33" s="155"/>
      <c r="O33" s="151"/>
      <c r="P33" s="152"/>
      <c r="Q33" s="153"/>
      <c r="R33" s="153"/>
      <c r="S33" s="153"/>
      <c r="T33" s="151"/>
      <c r="U33" s="156"/>
      <c r="V33" s="154"/>
      <c r="Z33"/>
      <c r="AE33" s="4"/>
      <c r="AF33" s="4"/>
      <c r="AG33" s="4"/>
      <c r="AH33" s="4"/>
      <c r="AI33" s="1"/>
    </row>
    <row r="34" spans="3:35" ht="19.5" thickBot="1" thickTop="1">
      <c r="C34" s="82" t="s">
        <v>302</v>
      </c>
      <c r="D34" s="83">
        <v>36883</v>
      </c>
      <c r="E34" s="84"/>
      <c r="F34" s="86"/>
      <c r="G34" s="84"/>
      <c r="H34" s="85"/>
      <c r="I34" s="86"/>
      <c r="J34" s="87"/>
      <c r="K34" s="154"/>
      <c r="L34" s="167">
        <v>12</v>
      </c>
      <c r="M34" s="131" t="s">
        <v>296</v>
      </c>
      <c r="N34" s="132" t="s">
        <v>293</v>
      </c>
      <c r="O34" s="133" t="s">
        <v>297</v>
      </c>
      <c r="P34" s="134" t="s">
        <v>298</v>
      </c>
      <c r="Q34" s="167">
        <f>L34</f>
        <v>12</v>
      </c>
      <c r="R34" s="131" t="s">
        <v>296</v>
      </c>
      <c r="S34" s="132" t="s">
        <v>293</v>
      </c>
      <c r="T34" s="133" t="s">
        <v>297</v>
      </c>
      <c r="U34" s="134" t="s">
        <v>298</v>
      </c>
      <c r="V34" s="154"/>
      <c r="Z34"/>
      <c r="AE34" s="4"/>
      <c r="AF34" s="4"/>
      <c r="AG34" s="4"/>
      <c r="AH34" s="4"/>
      <c r="AI34" s="1"/>
    </row>
    <row r="35" spans="1:35" ht="18.75" thickBot="1">
      <c r="A35">
        <v>10</v>
      </c>
      <c r="B35">
        <v>2</v>
      </c>
      <c r="C35" s="70"/>
      <c r="D35" s="83" t="str">
        <f>INDEX($D$2:$D$11,A35)</f>
        <v>MO MUORI</v>
      </c>
      <c r="E35" s="89">
        <v>0</v>
      </c>
      <c r="F35" s="111">
        <v>67</v>
      </c>
      <c r="G35" s="84" t="str">
        <f>INDEX($D$2:$D$11,B35)</f>
        <v>AD CAPOCCHIAM</v>
      </c>
      <c r="H35" s="89">
        <v>0</v>
      </c>
      <c r="I35" s="112">
        <v>65.5</v>
      </c>
      <c r="J35" s="87"/>
      <c r="K35" s="154"/>
      <c r="L35" s="139">
        <v>1</v>
      </c>
      <c r="M35" s="135" t="s">
        <v>20</v>
      </c>
      <c r="N35" s="136">
        <v>26</v>
      </c>
      <c r="O35" s="137">
        <v>877</v>
      </c>
      <c r="P35" s="166">
        <v>73.08333333333333</v>
      </c>
      <c r="Q35" s="139">
        <v>6</v>
      </c>
      <c r="R35" s="135" t="s">
        <v>24</v>
      </c>
      <c r="S35" s="136">
        <v>16</v>
      </c>
      <c r="T35" s="137">
        <v>857</v>
      </c>
      <c r="U35" s="166">
        <v>71.41666666666667</v>
      </c>
      <c r="V35" s="154"/>
      <c r="Z35"/>
      <c r="AE35" s="4"/>
      <c r="AF35" s="4"/>
      <c r="AG35" s="4"/>
      <c r="AH35" s="4"/>
      <c r="AI35" s="1"/>
    </row>
    <row r="36" spans="1:35" ht="18.75" thickBot="1">
      <c r="A36">
        <v>1</v>
      </c>
      <c r="B36">
        <v>3</v>
      </c>
      <c r="C36" s="70"/>
      <c r="D36" s="83" t="str">
        <f>INDEX($D$2:$D$11,A36)</f>
        <v>LAUDANO VI PUNIRA'</v>
      </c>
      <c r="E36" s="89">
        <v>1</v>
      </c>
      <c r="F36" s="111">
        <v>68.5</v>
      </c>
      <c r="G36" s="84" t="str">
        <f>INDEX($D$2:$D$11,B36)</f>
        <v>TORMENTINO</v>
      </c>
      <c r="H36" s="91">
        <v>1</v>
      </c>
      <c r="I36" s="111">
        <v>68.5</v>
      </c>
      <c r="J36" s="87"/>
      <c r="K36" s="154"/>
      <c r="L36" s="140">
        <v>2</v>
      </c>
      <c r="M36" s="135" t="s">
        <v>56</v>
      </c>
      <c r="N36" s="136">
        <v>24</v>
      </c>
      <c r="O36" s="137">
        <v>879</v>
      </c>
      <c r="P36" s="166">
        <v>73.25</v>
      </c>
      <c r="Q36" s="140">
        <v>7</v>
      </c>
      <c r="R36" s="135" t="s">
        <v>285</v>
      </c>
      <c r="S36" s="136">
        <v>15</v>
      </c>
      <c r="T36" s="137">
        <v>847.5</v>
      </c>
      <c r="U36" s="166">
        <v>70.625</v>
      </c>
      <c r="V36" s="154"/>
      <c r="Z36"/>
      <c r="AE36" s="4"/>
      <c r="AF36" s="4"/>
      <c r="AG36" s="4"/>
      <c r="AH36" s="4"/>
      <c r="AI36" s="1"/>
    </row>
    <row r="37" spans="1:35" ht="18.75" thickBot="1">
      <c r="A37">
        <v>9</v>
      </c>
      <c r="B37">
        <v>4</v>
      </c>
      <c r="C37" s="70"/>
      <c r="D37" s="83" t="str">
        <f>INDEX($D$2:$D$11,A37)</f>
        <v>ALBATROS</v>
      </c>
      <c r="E37" s="89">
        <v>3</v>
      </c>
      <c r="F37" s="112">
        <v>79</v>
      </c>
      <c r="G37" s="84" t="str">
        <f>INDEX($D$2:$D$11,B37)</f>
        <v>NEW TIM</v>
      </c>
      <c r="H37" s="91">
        <v>0</v>
      </c>
      <c r="I37" s="111">
        <v>65.5</v>
      </c>
      <c r="J37" s="87"/>
      <c r="K37" s="154"/>
      <c r="L37" s="140">
        <v>3</v>
      </c>
      <c r="M37" s="135" t="s">
        <v>25</v>
      </c>
      <c r="N37" s="136">
        <v>18</v>
      </c>
      <c r="O37" s="137">
        <v>875.5</v>
      </c>
      <c r="P37" s="166">
        <v>72.95833333333333</v>
      </c>
      <c r="Q37" s="140">
        <v>8</v>
      </c>
      <c r="R37" s="135" t="s">
        <v>22</v>
      </c>
      <c r="S37" s="136">
        <v>13</v>
      </c>
      <c r="T37" s="137">
        <v>787.5</v>
      </c>
      <c r="U37" s="166">
        <v>65.625</v>
      </c>
      <c r="V37" s="154"/>
      <c r="Z37"/>
      <c r="AE37" s="4"/>
      <c r="AF37" s="4"/>
      <c r="AG37" s="4"/>
      <c r="AH37" s="4"/>
      <c r="AI37" s="1"/>
    </row>
    <row r="38" spans="1:35" ht="18.75" thickBot="1">
      <c r="A38">
        <v>8</v>
      </c>
      <c r="B38">
        <v>5</v>
      </c>
      <c r="C38" s="70"/>
      <c r="D38" s="83" t="str">
        <f>INDEX($D$2:$D$11,A38)</f>
        <v>REAL VITELLOZZO</v>
      </c>
      <c r="E38" s="89">
        <v>3</v>
      </c>
      <c r="F38" s="112">
        <v>78.5</v>
      </c>
      <c r="G38" s="84" t="str">
        <f>INDEX($D$2:$D$11,B38)</f>
        <v>TORO LOCO</v>
      </c>
      <c r="H38" s="91">
        <v>1</v>
      </c>
      <c r="I38" s="111">
        <v>68.5</v>
      </c>
      <c r="J38" s="87"/>
      <c r="K38" s="154"/>
      <c r="L38" s="140">
        <v>4</v>
      </c>
      <c r="M38" s="135" t="s">
        <v>21</v>
      </c>
      <c r="N38" s="136">
        <v>18</v>
      </c>
      <c r="O38" s="137">
        <v>860</v>
      </c>
      <c r="P38" s="166">
        <v>71.66666666666667</v>
      </c>
      <c r="Q38" s="140">
        <v>9</v>
      </c>
      <c r="R38" s="135" t="s">
        <v>4</v>
      </c>
      <c r="S38" s="136">
        <v>9</v>
      </c>
      <c r="T38" s="137">
        <v>803</v>
      </c>
      <c r="U38" s="166">
        <v>66.91666666666667</v>
      </c>
      <c r="V38" s="154"/>
      <c r="Z38"/>
      <c r="AE38" s="4"/>
      <c r="AF38" s="4"/>
      <c r="AG38" s="4"/>
      <c r="AH38" s="4"/>
      <c r="AI38" s="1"/>
    </row>
    <row r="39" spans="1:35" ht="18.75" thickBot="1">
      <c r="A39">
        <v>7</v>
      </c>
      <c r="B39">
        <v>6</v>
      </c>
      <c r="C39" s="70"/>
      <c r="D39" s="83" t="str">
        <f>INDEX($D$2:$D$11,A39)</f>
        <v>LES SASICCES</v>
      </c>
      <c r="E39" s="89">
        <v>2</v>
      </c>
      <c r="F39" s="112">
        <v>73.5</v>
      </c>
      <c r="G39" s="84" t="str">
        <f>INDEX($D$2:$D$11,B39)</f>
        <v>CUCCIOLO</v>
      </c>
      <c r="H39" s="91">
        <v>1</v>
      </c>
      <c r="I39" s="111">
        <v>68</v>
      </c>
      <c r="J39" s="87"/>
      <c r="K39" s="154"/>
      <c r="L39" s="141">
        <v>5</v>
      </c>
      <c r="M39" s="142" t="s">
        <v>27</v>
      </c>
      <c r="N39" s="143">
        <v>17</v>
      </c>
      <c r="O39" s="150">
        <v>855.5</v>
      </c>
      <c r="P39" s="168">
        <v>71.29166666666667</v>
      </c>
      <c r="Q39" s="141">
        <v>10</v>
      </c>
      <c r="R39" s="142" t="s">
        <v>23</v>
      </c>
      <c r="S39" s="143">
        <v>7</v>
      </c>
      <c r="T39" s="150">
        <v>807</v>
      </c>
      <c r="U39" s="168">
        <v>67.25</v>
      </c>
      <c r="V39" s="154"/>
      <c r="Z39"/>
      <c r="AE39" s="4"/>
      <c r="AF39" s="4"/>
      <c r="AG39" s="4"/>
      <c r="AH39" s="4"/>
      <c r="AI39" s="1"/>
    </row>
    <row r="40" spans="3:35" ht="15" thickTop="1">
      <c r="C40" s="70"/>
      <c r="D40" s="96"/>
      <c r="E40" s="97"/>
      <c r="F40" s="92"/>
      <c r="G40" s="97"/>
      <c r="H40" s="97"/>
      <c r="I40" s="92"/>
      <c r="J40" s="92"/>
      <c r="K40" s="154"/>
      <c r="L40" s="155"/>
      <c r="M40" s="155"/>
      <c r="N40" s="155"/>
      <c r="O40" s="151"/>
      <c r="P40" s="152"/>
      <c r="Q40" s="153"/>
      <c r="R40" s="153"/>
      <c r="S40" s="153"/>
      <c r="T40" s="151"/>
      <c r="U40" s="156"/>
      <c r="V40" s="154"/>
      <c r="Z40"/>
      <c r="AE40" s="4"/>
      <c r="AF40" s="4"/>
      <c r="AG40" s="4"/>
      <c r="AH40" s="4"/>
      <c r="AI40" s="1"/>
    </row>
    <row r="41" spans="3:26" ht="15" thickBot="1">
      <c r="C41" s="70"/>
      <c r="D41" s="96"/>
      <c r="E41" s="97"/>
      <c r="F41" s="92"/>
      <c r="G41" s="97"/>
      <c r="H41" s="97"/>
      <c r="I41" s="92"/>
      <c r="J41" s="92"/>
      <c r="K41" s="154"/>
      <c r="L41" s="155"/>
      <c r="M41" s="155"/>
      <c r="N41" s="155"/>
      <c r="O41" s="151"/>
      <c r="P41" s="152"/>
      <c r="Q41" s="153"/>
      <c r="R41" s="153"/>
      <c r="S41" s="153"/>
      <c r="T41" s="151"/>
      <c r="U41" s="156"/>
      <c r="V41" s="154"/>
      <c r="Z41"/>
    </row>
    <row r="42" spans="3:30" ht="19.5" thickBot="1" thickTop="1">
      <c r="C42" s="82" t="s">
        <v>303</v>
      </c>
      <c r="D42" s="83">
        <v>36898</v>
      </c>
      <c r="E42" s="84"/>
      <c r="F42" s="86"/>
      <c r="G42" s="84"/>
      <c r="H42" s="85"/>
      <c r="I42" s="86"/>
      <c r="J42" s="87"/>
      <c r="K42" s="154"/>
      <c r="L42" s="167">
        <v>13</v>
      </c>
      <c r="M42" s="131" t="s">
        <v>296</v>
      </c>
      <c r="N42" s="132" t="s">
        <v>293</v>
      </c>
      <c r="O42" s="133" t="s">
        <v>297</v>
      </c>
      <c r="P42" s="134" t="s">
        <v>298</v>
      </c>
      <c r="Q42" s="167">
        <f>L42</f>
        <v>13</v>
      </c>
      <c r="R42" s="131" t="s">
        <v>296</v>
      </c>
      <c r="S42" s="132" t="s">
        <v>293</v>
      </c>
      <c r="T42" s="133" t="s">
        <v>297</v>
      </c>
      <c r="U42" s="134" t="s">
        <v>298</v>
      </c>
      <c r="V42" s="154"/>
      <c r="Z42"/>
      <c r="AD42" s="7"/>
    </row>
    <row r="43" spans="1:30" ht="18.75" thickBot="1">
      <c r="A43">
        <v>4</v>
      </c>
      <c r="B43">
        <v>1</v>
      </c>
      <c r="C43" s="70"/>
      <c r="D43" s="83" t="str">
        <f>INDEX($D$2:$D$11,A43)</f>
        <v>NEW TIM</v>
      </c>
      <c r="E43" s="89">
        <v>0</v>
      </c>
      <c r="F43" s="111">
        <v>62</v>
      </c>
      <c r="G43" s="84" t="str">
        <f>INDEX($D$2:$D$11,B43)</f>
        <v>LAUDANO VI PUNIRA'</v>
      </c>
      <c r="H43" s="89">
        <v>1</v>
      </c>
      <c r="I43" s="112">
        <v>69</v>
      </c>
      <c r="J43" s="87"/>
      <c r="K43" s="154"/>
      <c r="L43" s="139">
        <v>1</v>
      </c>
      <c r="M43" s="135" t="s">
        <v>20</v>
      </c>
      <c r="N43" s="136">
        <v>29</v>
      </c>
      <c r="O43" s="137">
        <v>946</v>
      </c>
      <c r="P43" s="166">
        <v>72.76923076923077</v>
      </c>
      <c r="Q43" s="139">
        <v>6</v>
      </c>
      <c r="R43" s="135" t="s">
        <v>285</v>
      </c>
      <c r="S43" s="136">
        <v>16</v>
      </c>
      <c r="T43" s="137">
        <v>921.5</v>
      </c>
      <c r="U43" s="166">
        <v>70.88461538461539</v>
      </c>
      <c r="V43" s="154"/>
      <c r="Z43"/>
      <c r="AD43" s="7"/>
    </row>
    <row r="44" spans="1:30" ht="18.75" thickBot="1">
      <c r="A44">
        <v>3</v>
      </c>
      <c r="B44">
        <v>2</v>
      </c>
      <c r="C44" s="70"/>
      <c r="D44" s="83" t="str">
        <f>INDEX($D$2:$D$11,A44)</f>
        <v>TORMENTINO</v>
      </c>
      <c r="E44" s="89">
        <v>0</v>
      </c>
      <c r="F44" s="111">
        <v>62</v>
      </c>
      <c r="G44" s="84" t="str">
        <f>INDEX($D$2:$D$11,B44)</f>
        <v>AD CAPOCCHIAM</v>
      </c>
      <c r="H44" s="91">
        <v>1</v>
      </c>
      <c r="I44" s="111">
        <v>69</v>
      </c>
      <c r="J44" s="87"/>
      <c r="K44" s="154"/>
      <c r="L44" s="140">
        <v>2</v>
      </c>
      <c r="M44" s="135" t="s">
        <v>56</v>
      </c>
      <c r="N44" s="136">
        <v>27</v>
      </c>
      <c r="O44" s="137">
        <v>956.5</v>
      </c>
      <c r="P44" s="166">
        <v>73.57692307692308</v>
      </c>
      <c r="Q44" s="140">
        <v>7</v>
      </c>
      <c r="R44" s="135" t="s">
        <v>24</v>
      </c>
      <c r="S44" s="136">
        <v>16</v>
      </c>
      <c r="T44" s="137">
        <v>919</v>
      </c>
      <c r="U44" s="166">
        <v>70.6923076923077</v>
      </c>
      <c r="V44" s="154"/>
      <c r="Z44"/>
      <c r="AD44" s="7"/>
    </row>
    <row r="45" spans="1:30" ht="18.75" thickBot="1">
      <c r="A45">
        <v>6</v>
      </c>
      <c r="B45">
        <v>8</v>
      </c>
      <c r="C45" s="70"/>
      <c r="D45" s="83" t="str">
        <f>INDEX($D$2:$D$11,A45)</f>
        <v>CUCCIOLO</v>
      </c>
      <c r="E45" s="89">
        <v>1</v>
      </c>
      <c r="F45" s="112">
        <v>69.5</v>
      </c>
      <c r="G45" s="84" t="str">
        <f>INDEX($D$2:$D$11,B45)</f>
        <v>REAL VITELLOZZO</v>
      </c>
      <c r="H45" s="91">
        <v>3</v>
      </c>
      <c r="I45" s="111">
        <v>77.5</v>
      </c>
      <c r="J45" s="87"/>
      <c r="K45" s="154"/>
      <c r="L45" s="140">
        <v>3</v>
      </c>
      <c r="M45" s="135" t="s">
        <v>27</v>
      </c>
      <c r="N45" s="136">
        <v>20</v>
      </c>
      <c r="O45" s="137">
        <v>923.5</v>
      </c>
      <c r="P45" s="166">
        <v>71.03846153846153</v>
      </c>
      <c r="Q45" s="140">
        <v>8</v>
      </c>
      <c r="R45" s="135" t="s">
        <v>22</v>
      </c>
      <c r="S45" s="136">
        <v>14</v>
      </c>
      <c r="T45" s="137">
        <v>861.5</v>
      </c>
      <c r="U45" s="166">
        <v>66.26923076923077</v>
      </c>
      <c r="V45" s="154"/>
      <c r="Z45"/>
      <c r="AD45" s="7"/>
    </row>
    <row r="46" spans="1:30" ht="18.75" thickBot="1">
      <c r="A46">
        <v>5</v>
      </c>
      <c r="B46">
        <v>9</v>
      </c>
      <c r="C46" s="70"/>
      <c r="D46" s="83" t="str">
        <f>INDEX($D$2:$D$11,A46)</f>
        <v>TORO LOCO</v>
      </c>
      <c r="E46" s="89">
        <v>2</v>
      </c>
      <c r="F46" s="112">
        <v>74</v>
      </c>
      <c r="G46" s="84" t="str">
        <f>INDEX($D$2:$D$11,B46)</f>
        <v>ALBATROS</v>
      </c>
      <c r="H46" s="91">
        <v>2</v>
      </c>
      <c r="I46" s="111">
        <v>74</v>
      </c>
      <c r="J46" s="87"/>
      <c r="K46" s="154"/>
      <c r="L46" s="140">
        <v>4</v>
      </c>
      <c r="M46" s="135" t="s">
        <v>25</v>
      </c>
      <c r="N46" s="136">
        <v>18</v>
      </c>
      <c r="O46" s="137">
        <v>945</v>
      </c>
      <c r="P46" s="166">
        <v>72.6923076923077</v>
      </c>
      <c r="Q46" s="140">
        <v>9</v>
      </c>
      <c r="R46" s="135" t="s">
        <v>23</v>
      </c>
      <c r="S46" s="136">
        <v>10</v>
      </c>
      <c r="T46" s="137">
        <v>876</v>
      </c>
      <c r="U46" s="166">
        <v>67.38461538461539</v>
      </c>
      <c r="V46" s="154"/>
      <c r="Z46"/>
      <c r="AD46" s="7"/>
    </row>
    <row r="47" spans="1:30" ht="18.75" thickBot="1">
      <c r="A47">
        <v>7</v>
      </c>
      <c r="B47">
        <v>10</v>
      </c>
      <c r="C47" s="70"/>
      <c r="D47" s="83" t="str">
        <f>INDEX($D$2:$D$11,A47)</f>
        <v>LES SASICCES</v>
      </c>
      <c r="E47" s="89">
        <v>0</v>
      </c>
      <c r="F47" s="112">
        <v>58.5</v>
      </c>
      <c r="G47" s="84" t="str">
        <f>INDEX($D$2:$D$11,B47)</f>
        <v>MO MUORI</v>
      </c>
      <c r="H47" s="91">
        <v>2</v>
      </c>
      <c r="I47" s="111">
        <v>68</v>
      </c>
      <c r="J47" s="87"/>
      <c r="K47" s="154"/>
      <c r="L47" s="141">
        <v>5</v>
      </c>
      <c r="M47" s="142" t="s">
        <v>21</v>
      </c>
      <c r="N47" s="143">
        <v>18</v>
      </c>
      <c r="O47" s="150">
        <v>922</v>
      </c>
      <c r="P47" s="168">
        <v>70.92307692307692</v>
      </c>
      <c r="Q47" s="141">
        <v>10</v>
      </c>
      <c r="R47" s="142" t="s">
        <v>4</v>
      </c>
      <c r="S47" s="143">
        <v>9</v>
      </c>
      <c r="T47" s="150">
        <v>861.5</v>
      </c>
      <c r="U47" s="168">
        <v>66.26923076923077</v>
      </c>
      <c r="V47" s="154"/>
      <c r="Z47"/>
      <c r="AD47" s="7"/>
    </row>
    <row r="48" spans="3:30" ht="15" thickTop="1">
      <c r="C48" s="70"/>
      <c r="D48" s="96"/>
      <c r="E48" s="97"/>
      <c r="F48" s="92"/>
      <c r="G48" s="97"/>
      <c r="H48" s="97"/>
      <c r="I48" s="92"/>
      <c r="J48" s="92"/>
      <c r="K48" s="154"/>
      <c r="L48" s="155"/>
      <c r="M48" s="155"/>
      <c r="N48" s="155"/>
      <c r="O48" s="151"/>
      <c r="P48" s="152"/>
      <c r="Q48" s="153"/>
      <c r="R48" s="153"/>
      <c r="S48" s="153"/>
      <c r="T48" s="151"/>
      <c r="U48" s="156"/>
      <c r="V48" s="154"/>
      <c r="Z48"/>
      <c r="AD48" s="7"/>
    </row>
    <row r="49" spans="3:30" ht="15" thickBot="1">
      <c r="C49" s="70"/>
      <c r="D49" s="96"/>
      <c r="E49" s="97"/>
      <c r="F49" s="92"/>
      <c r="G49" s="97"/>
      <c r="H49" s="97"/>
      <c r="I49" s="92"/>
      <c r="J49" s="92"/>
      <c r="K49" s="154"/>
      <c r="L49" s="155"/>
      <c r="M49" s="155"/>
      <c r="N49" s="155"/>
      <c r="O49" s="151"/>
      <c r="P49" s="152"/>
      <c r="Q49" s="153"/>
      <c r="R49" s="153"/>
      <c r="S49" s="153"/>
      <c r="T49" s="151"/>
      <c r="U49" s="156"/>
      <c r="V49" s="154"/>
      <c r="Z49"/>
      <c r="AD49" s="7"/>
    </row>
    <row r="50" spans="3:30" ht="19.5" thickBot="1" thickTop="1">
      <c r="C50" s="82" t="s">
        <v>304</v>
      </c>
      <c r="D50" s="83">
        <v>36905</v>
      </c>
      <c r="E50" s="84"/>
      <c r="F50" s="86"/>
      <c r="G50" s="84"/>
      <c r="H50" s="85"/>
      <c r="I50" s="86"/>
      <c r="J50" s="87"/>
      <c r="K50" s="154"/>
      <c r="L50" s="167">
        <v>14</v>
      </c>
      <c r="M50" s="131" t="s">
        <v>296</v>
      </c>
      <c r="N50" s="132" t="s">
        <v>293</v>
      </c>
      <c r="O50" s="133" t="s">
        <v>297</v>
      </c>
      <c r="P50" s="134" t="s">
        <v>298</v>
      </c>
      <c r="Q50" s="167">
        <f>L50</f>
        <v>14</v>
      </c>
      <c r="R50" s="131" t="s">
        <v>296</v>
      </c>
      <c r="S50" s="132" t="s">
        <v>293</v>
      </c>
      <c r="T50" s="133" t="s">
        <v>297</v>
      </c>
      <c r="U50" s="134" t="s">
        <v>298</v>
      </c>
      <c r="V50" s="154"/>
      <c r="Z50"/>
      <c r="AD50" s="7"/>
    </row>
    <row r="51" spans="1:30" ht="18.75" thickBot="1">
      <c r="A51">
        <v>10</v>
      </c>
      <c r="B51">
        <v>3</v>
      </c>
      <c r="C51" s="70"/>
      <c r="D51" s="83" t="str">
        <f>INDEX($D$2:$D$11,A51)</f>
        <v>MO MUORI</v>
      </c>
      <c r="E51" s="89">
        <v>2</v>
      </c>
      <c r="F51" s="111">
        <v>73.5</v>
      </c>
      <c r="G51" s="84" t="str">
        <f>INDEX($D$2:$D$11,B51)</f>
        <v>TORMENTINO</v>
      </c>
      <c r="H51" s="89">
        <v>3</v>
      </c>
      <c r="I51" s="112">
        <v>80.5</v>
      </c>
      <c r="J51" s="87"/>
      <c r="K51" s="154"/>
      <c r="L51" s="139">
        <v>1</v>
      </c>
      <c r="M51" s="135" t="s">
        <v>20</v>
      </c>
      <c r="N51" s="136">
        <v>32</v>
      </c>
      <c r="O51" s="137">
        <v>1028</v>
      </c>
      <c r="P51" s="166">
        <v>73.42857142857143</v>
      </c>
      <c r="Q51" s="139">
        <v>6</v>
      </c>
      <c r="R51" s="135" t="s">
        <v>25</v>
      </c>
      <c r="S51" s="136">
        <v>18</v>
      </c>
      <c r="T51" s="137">
        <v>1012.5</v>
      </c>
      <c r="U51" s="166">
        <v>72.32142857142857</v>
      </c>
      <c r="V51" s="154"/>
      <c r="Z51"/>
      <c r="AD51" s="7"/>
    </row>
    <row r="52" spans="1:26" ht="18.75" thickBot="1">
      <c r="A52">
        <v>2</v>
      </c>
      <c r="B52">
        <v>4</v>
      </c>
      <c r="C52" s="70"/>
      <c r="D52" s="83" t="str">
        <f>INDEX($D$2:$D$11,A52)</f>
        <v>AD CAPOCCHIAM</v>
      </c>
      <c r="E52" s="89">
        <v>0</v>
      </c>
      <c r="F52" s="111">
        <v>62.5</v>
      </c>
      <c r="G52" s="84" t="str">
        <f>INDEX($D$2:$D$11,B52)</f>
        <v>NEW TIM</v>
      </c>
      <c r="H52" s="89">
        <v>0</v>
      </c>
      <c r="I52" s="111">
        <v>65.5</v>
      </c>
      <c r="J52" s="87"/>
      <c r="K52" s="154"/>
      <c r="L52" s="140">
        <v>2</v>
      </c>
      <c r="M52" s="135" t="s">
        <v>56</v>
      </c>
      <c r="N52" s="136">
        <v>28</v>
      </c>
      <c r="O52" s="137">
        <v>1026</v>
      </c>
      <c r="P52" s="166">
        <v>73.28571428571429</v>
      </c>
      <c r="Q52" s="140">
        <v>7</v>
      </c>
      <c r="R52" s="135" t="s">
        <v>22</v>
      </c>
      <c r="S52" s="136">
        <v>17</v>
      </c>
      <c r="T52" s="137">
        <v>933</v>
      </c>
      <c r="U52" s="166">
        <v>66.64285714285714</v>
      </c>
      <c r="V52" s="154"/>
      <c r="Z52"/>
    </row>
    <row r="53" spans="1:26" ht="18.75" thickBot="1">
      <c r="A53">
        <v>1</v>
      </c>
      <c r="B53">
        <v>5</v>
      </c>
      <c r="C53" s="70"/>
      <c r="D53" s="83" t="str">
        <f>INDEX($D$2:$D$11,A53)</f>
        <v>LAUDANO VI PUNIRA'</v>
      </c>
      <c r="E53" s="89">
        <v>5</v>
      </c>
      <c r="F53" s="112">
        <v>82</v>
      </c>
      <c r="G53" s="84" t="str">
        <f>INDEX($D$2:$D$11,B53)</f>
        <v>TORO LOCO</v>
      </c>
      <c r="H53" s="89">
        <v>0</v>
      </c>
      <c r="I53" s="111">
        <v>62</v>
      </c>
      <c r="J53" s="87"/>
      <c r="K53" s="154"/>
      <c r="L53" s="140">
        <v>3</v>
      </c>
      <c r="M53" s="135" t="s">
        <v>27</v>
      </c>
      <c r="N53" s="136">
        <v>20</v>
      </c>
      <c r="O53" s="137">
        <v>997</v>
      </c>
      <c r="P53" s="166">
        <v>71.21428571428571</v>
      </c>
      <c r="Q53" s="140">
        <v>8</v>
      </c>
      <c r="R53" s="135" t="s">
        <v>285</v>
      </c>
      <c r="S53" s="136">
        <v>16</v>
      </c>
      <c r="T53" s="137">
        <v>983.5</v>
      </c>
      <c r="U53" s="166">
        <v>70.25</v>
      </c>
      <c r="V53" s="154"/>
      <c r="Z53"/>
    </row>
    <row r="54" spans="1:26" ht="18.75" thickBot="1">
      <c r="A54">
        <v>9</v>
      </c>
      <c r="B54">
        <v>6</v>
      </c>
      <c r="C54" s="70"/>
      <c r="D54" s="83" t="str">
        <f>INDEX($D$2:$D$11,A54)</f>
        <v>ALBATROS</v>
      </c>
      <c r="E54" s="89">
        <v>2</v>
      </c>
      <c r="F54" s="112">
        <v>71.5</v>
      </c>
      <c r="G54" s="84" t="str">
        <f>INDEX($D$2:$D$11,B54)</f>
        <v>CUCCIOLO</v>
      </c>
      <c r="H54" s="89">
        <v>1</v>
      </c>
      <c r="I54" s="111">
        <v>67.5</v>
      </c>
      <c r="J54" s="87"/>
      <c r="K54" s="154"/>
      <c r="L54" s="140">
        <v>4</v>
      </c>
      <c r="M54" s="135" t="s">
        <v>24</v>
      </c>
      <c r="N54" s="136">
        <v>19</v>
      </c>
      <c r="O54" s="137">
        <v>999.5</v>
      </c>
      <c r="P54" s="166">
        <v>71.39285714285714</v>
      </c>
      <c r="Q54" s="140">
        <v>9</v>
      </c>
      <c r="R54" s="135" t="s">
        <v>23</v>
      </c>
      <c r="S54" s="136">
        <v>11</v>
      </c>
      <c r="T54" s="137">
        <v>938.5</v>
      </c>
      <c r="U54" s="166">
        <v>67.03571428571429</v>
      </c>
      <c r="V54" s="154"/>
      <c r="Z54"/>
    </row>
    <row r="55" spans="1:26" ht="18.75" thickBot="1">
      <c r="A55">
        <v>8</v>
      </c>
      <c r="B55">
        <v>7</v>
      </c>
      <c r="C55" s="70"/>
      <c r="D55" s="83" t="str">
        <f>INDEX($D$2:$D$11,A55)</f>
        <v>REAL VITELLOZZO</v>
      </c>
      <c r="E55" s="89">
        <v>1</v>
      </c>
      <c r="F55" s="112">
        <v>69.5</v>
      </c>
      <c r="G55" s="84" t="str">
        <f>INDEX($D$2:$D$11,B55)</f>
        <v>LES SASICCES</v>
      </c>
      <c r="H55" s="89">
        <v>1</v>
      </c>
      <c r="I55" s="111">
        <v>68</v>
      </c>
      <c r="J55" s="87"/>
      <c r="K55" s="154"/>
      <c r="L55" s="141">
        <v>5</v>
      </c>
      <c r="M55" s="142" t="s">
        <v>21</v>
      </c>
      <c r="N55" s="143">
        <v>19</v>
      </c>
      <c r="O55" s="150">
        <v>987.5</v>
      </c>
      <c r="P55" s="168">
        <v>70.53571428571429</v>
      </c>
      <c r="Q55" s="141">
        <v>10</v>
      </c>
      <c r="R55" s="142" t="s">
        <v>4</v>
      </c>
      <c r="S55" s="143">
        <v>10</v>
      </c>
      <c r="T55" s="150">
        <v>929.5</v>
      </c>
      <c r="U55" s="168">
        <v>66.39285714285714</v>
      </c>
      <c r="V55" s="154"/>
      <c r="Z55"/>
    </row>
    <row r="56" spans="3:26" ht="15" thickTop="1">
      <c r="C56" s="70"/>
      <c r="D56" s="96"/>
      <c r="E56" s="97"/>
      <c r="F56" s="92"/>
      <c r="G56" s="97"/>
      <c r="H56" s="97"/>
      <c r="I56" s="92"/>
      <c r="J56" s="92"/>
      <c r="K56" s="154"/>
      <c r="L56" s="155"/>
      <c r="M56"/>
      <c r="N56"/>
      <c r="P56" s="117"/>
      <c r="Q56" s="153"/>
      <c r="R56" s="153"/>
      <c r="S56" s="153"/>
      <c r="T56" s="151"/>
      <c r="U56" s="156"/>
      <c r="V56" s="154"/>
      <c r="Z56"/>
    </row>
    <row r="57" spans="3:26" ht="15" thickBot="1">
      <c r="C57" s="70"/>
      <c r="D57" s="96"/>
      <c r="E57" s="97"/>
      <c r="F57" s="92"/>
      <c r="G57" s="97"/>
      <c r="H57" s="97"/>
      <c r="I57" s="92"/>
      <c r="J57" s="92"/>
      <c r="K57" s="154"/>
      <c r="L57" s="155"/>
      <c r="M57"/>
      <c r="N57"/>
      <c r="P57" s="117"/>
      <c r="Q57" s="153"/>
      <c r="R57" s="153"/>
      <c r="S57" s="153"/>
      <c r="T57" s="151"/>
      <c r="U57" s="156"/>
      <c r="V57" s="154"/>
      <c r="Z57"/>
    </row>
    <row r="58" spans="3:26" ht="19.5" thickBot="1" thickTop="1">
      <c r="C58" s="82" t="s">
        <v>305</v>
      </c>
      <c r="D58" s="83">
        <v>36912</v>
      </c>
      <c r="E58" s="84"/>
      <c r="F58" s="86"/>
      <c r="G58" s="84"/>
      <c r="H58" s="85"/>
      <c r="I58" s="86"/>
      <c r="J58" s="87"/>
      <c r="K58" s="154"/>
      <c r="L58" s="167">
        <v>15</v>
      </c>
      <c r="M58" s="131" t="s">
        <v>296</v>
      </c>
      <c r="N58" s="132" t="s">
        <v>293</v>
      </c>
      <c r="O58" s="133" t="s">
        <v>297</v>
      </c>
      <c r="P58" s="134" t="s">
        <v>298</v>
      </c>
      <c r="Q58" s="167">
        <f>L58</f>
        <v>15</v>
      </c>
      <c r="R58" s="131" t="s">
        <v>296</v>
      </c>
      <c r="S58" s="132" t="s">
        <v>293</v>
      </c>
      <c r="T58" s="133" t="s">
        <v>297</v>
      </c>
      <c r="U58" s="134" t="s">
        <v>298</v>
      </c>
      <c r="V58" s="154"/>
      <c r="Z58"/>
    </row>
    <row r="59" spans="1:26" ht="18.75" thickBot="1">
      <c r="A59">
        <v>6</v>
      </c>
      <c r="B59">
        <v>1</v>
      </c>
      <c r="C59" s="70"/>
      <c r="D59" s="83" t="str">
        <f>INDEX($D$2:$D$11,A59)</f>
        <v>CUCCIOLO</v>
      </c>
      <c r="E59" s="89">
        <v>1</v>
      </c>
      <c r="F59" s="111">
        <v>71</v>
      </c>
      <c r="G59" s="84" t="str">
        <f>INDEX($D$2:$D$11,B59)</f>
        <v>LAUDANO VI PUNIRA'</v>
      </c>
      <c r="H59" s="89">
        <v>1</v>
      </c>
      <c r="I59" s="112">
        <v>71.5</v>
      </c>
      <c r="J59" s="87"/>
      <c r="K59" s="154"/>
      <c r="L59" s="139">
        <v>1</v>
      </c>
      <c r="M59" s="135" t="s">
        <v>20</v>
      </c>
      <c r="N59" s="136">
        <v>33</v>
      </c>
      <c r="O59" s="137">
        <v>1099.5</v>
      </c>
      <c r="P59" s="166">
        <v>73.3</v>
      </c>
      <c r="Q59" s="139">
        <v>6</v>
      </c>
      <c r="R59" s="135" t="s">
        <v>25</v>
      </c>
      <c r="S59" s="136">
        <v>19</v>
      </c>
      <c r="T59" s="137">
        <v>1083.5</v>
      </c>
      <c r="U59" s="166">
        <v>72.23333333333333</v>
      </c>
      <c r="V59" s="154"/>
      <c r="Z59"/>
    </row>
    <row r="60" spans="1:26" ht="18.75" thickBot="1">
      <c r="A60">
        <v>5</v>
      </c>
      <c r="B60">
        <v>2</v>
      </c>
      <c r="C60" s="70"/>
      <c r="D60" s="83" t="str">
        <f>INDEX($D$2:$D$11,A60)</f>
        <v>TORO LOCO</v>
      </c>
      <c r="E60" s="89">
        <v>1</v>
      </c>
      <c r="F60" s="111">
        <v>66</v>
      </c>
      <c r="G60" s="84" t="str">
        <f>INDEX($D$2:$D$11,B60)</f>
        <v>AD CAPOCCHIAM</v>
      </c>
      <c r="H60" s="91">
        <v>3</v>
      </c>
      <c r="I60" s="111">
        <v>75.5</v>
      </c>
      <c r="J60" s="87"/>
      <c r="K60" s="157"/>
      <c r="L60" s="140">
        <v>2</v>
      </c>
      <c r="M60" s="135" t="s">
        <v>56</v>
      </c>
      <c r="N60" s="136">
        <v>31</v>
      </c>
      <c r="O60" s="137">
        <v>1109</v>
      </c>
      <c r="P60" s="166">
        <v>73.93333333333334</v>
      </c>
      <c r="Q60" s="140">
        <v>7</v>
      </c>
      <c r="R60" s="135" t="s">
        <v>22</v>
      </c>
      <c r="S60" s="136">
        <v>18</v>
      </c>
      <c r="T60" s="137">
        <v>1001.5</v>
      </c>
      <c r="U60" s="166">
        <v>66.76666666666667</v>
      </c>
      <c r="V60" s="157"/>
      <c r="Z60"/>
    </row>
    <row r="61" spans="1:26" ht="18.75" thickBot="1">
      <c r="A61">
        <v>4</v>
      </c>
      <c r="B61">
        <v>3</v>
      </c>
      <c r="C61" s="70"/>
      <c r="D61" s="83" t="str">
        <f>INDEX($D$2:$D$11,A61)</f>
        <v>NEW TIM</v>
      </c>
      <c r="E61" s="89">
        <v>1</v>
      </c>
      <c r="F61" s="112">
        <v>70</v>
      </c>
      <c r="G61" s="84" t="str">
        <f>INDEX($D$2:$D$11,B61)</f>
        <v>TORMENTINO</v>
      </c>
      <c r="H61" s="91">
        <v>1</v>
      </c>
      <c r="I61" s="111">
        <v>68.5</v>
      </c>
      <c r="J61" s="87"/>
      <c r="K61" s="157"/>
      <c r="L61" s="140">
        <v>3</v>
      </c>
      <c r="M61" s="135" t="s">
        <v>27</v>
      </c>
      <c r="N61" s="136">
        <v>20</v>
      </c>
      <c r="O61" s="137">
        <v>1068</v>
      </c>
      <c r="P61" s="166">
        <v>71.2</v>
      </c>
      <c r="Q61" s="140">
        <v>8</v>
      </c>
      <c r="R61" s="135" t="s">
        <v>285</v>
      </c>
      <c r="S61" s="136">
        <v>16</v>
      </c>
      <c r="T61" s="137">
        <v>1049.5</v>
      </c>
      <c r="U61" s="166">
        <v>69.96666666666667</v>
      </c>
      <c r="V61" s="157"/>
      <c r="Z61"/>
    </row>
    <row r="62" spans="1:26" ht="18.75" thickBot="1">
      <c r="A62">
        <v>7</v>
      </c>
      <c r="B62">
        <v>9</v>
      </c>
      <c r="C62" s="70"/>
      <c r="D62" s="83" t="str">
        <f>INDEX($D$2:$D$11,A62)</f>
        <v>LES SASICCES</v>
      </c>
      <c r="E62" s="89">
        <v>0</v>
      </c>
      <c r="F62" s="112">
        <v>65</v>
      </c>
      <c r="G62" s="84" t="str">
        <f>INDEX($D$2:$D$11,B62)</f>
        <v>ALBATROS</v>
      </c>
      <c r="H62" s="91">
        <v>0</v>
      </c>
      <c r="I62" s="111">
        <v>68.5</v>
      </c>
      <c r="J62" s="87"/>
      <c r="K62" s="157"/>
      <c r="L62" s="140">
        <v>4</v>
      </c>
      <c r="M62" s="135" t="s">
        <v>24</v>
      </c>
      <c r="N62" s="136">
        <v>20</v>
      </c>
      <c r="O62" s="137">
        <v>1068</v>
      </c>
      <c r="P62" s="166">
        <v>71.2</v>
      </c>
      <c r="Q62" s="140">
        <v>9</v>
      </c>
      <c r="R62" s="135" t="s">
        <v>23</v>
      </c>
      <c r="S62" s="136">
        <v>14</v>
      </c>
      <c r="T62" s="137">
        <v>1014</v>
      </c>
      <c r="U62" s="166">
        <v>67.6</v>
      </c>
      <c r="V62" s="157"/>
      <c r="Z62"/>
    </row>
    <row r="63" spans="1:26" ht="18.75" thickBot="1">
      <c r="A63">
        <v>8</v>
      </c>
      <c r="B63">
        <v>10</v>
      </c>
      <c r="C63" s="70"/>
      <c r="D63" s="83" t="str">
        <f>INDEX($D$2:$D$11,A63)</f>
        <v>REAL VITELLOZZO</v>
      </c>
      <c r="E63" s="89">
        <v>4</v>
      </c>
      <c r="F63" s="112">
        <v>83</v>
      </c>
      <c r="G63" s="84" t="str">
        <f>INDEX($D$2:$D$11,B63)</f>
        <v>MO MUORI</v>
      </c>
      <c r="H63" s="91">
        <v>1</v>
      </c>
      <c r="I63" s="111">
        <v>71</v>
      </c>
      <c r="J63" s="87"/>
      <c r="K63" s="157"/>
      <c r="L63" s="141">
        <v>5</v>
      </c>
      <c r="M63" s="142" t="s">
        <v>21</v>
      </c>
      <c r="N63" s="143">
        <v>20</v>
      </c>
      <c r="O63" s="150">
        <v>1057.5</v>
      </c>
      <c r="P63" s="168">
        <v>70.5</v>
      </c>
      <c r="Q63" s="141">
        <v>10</v>
      </c>
      <c r="R63" s="142" t="s">
        <v>4</v>
      </c>
      <c r="S63" s="143">
        <v>11</v>
      </c>
      <c r="T63" s="150">
        <v>994.5</v>
      </c>
      <c r="U63" s="168">
        <v>66.3</v>
      </c>
      <c r="V63" s="157"/>
      <c r="Z63"/>
    </row>
    <row r="64" spans="3:26" ht="15" thickTop="1">
      <c r="C64" s="70"/>
      <c r="D64" s="96"/>
      <c r="E64" s="97"/>
      <c r="F64" s="92"/>
      <c r="G64" s="97"/>
      <c r="H64" s="97"/>
      <c r="I64" s="92"/>
      <c r="J64" s="92"/>
      <c r="K64" s="157"/>
      <c r="L64" s="158"/>
      <c r="M64" s="158"/>
      <c r="N64" s="158"/>
      <c r="O64" s="159"/>
      <c r="P64" s="160"/>
      <c r="Q64" s="161"/>
      <c r="R64" s="161"/>
      <c r="S64" s="161"/>
      <c r="T64" s="159"/>
      <c r="U64" s="162"/>
      <c r="V64" s="157"/>
      <c r="Z64"/>
    </row>
    <row r="65" spans="3:26" ht="15" customHeight="1" thickBot="1">
      <c r="C65" s="70"/>
      <c r="D65" s="96"/>
      <c r="E65" s="97"/>
      <c r="F65" s="92"/>
      <c r="G65" s="97"/>
      <c r="H65" s="97"/>
      <c r="I65" s="92"/>
      <c r="J65" s="92"/>
      <c r="K65" s="157"/>
      <c r="L65" s="158"/>
      <c r="M65"/>
      <c r="N65"/>
      <c r="P65" s="160"/>
      <c r="Q65" s="161"/>
      <c r="R65" s="161"/>
      <c r="S65" s="161"/>
      <c r="T65" s="159"/>
      <c r="U65" s="162"/>
      <c r="V65" s="157"/>
      <c r="Z65"/>
    </row>
    <row r="66" spans="3:22" ht="15.75" customHeight="1" thickBot="1" thickTop="1">
      <c r="C66" s="82" t="s">
        <v>306</v>
      </c>
      <c r="D66" s="83">
        <v>36919</v>
      </c>
      <c r="E66" s="84"/>
      <c r="F66" s="86"/>
      <c r="G66" s="84"/>
      <c r="H66" s="85"/>
      <c r="I66" s="86"/>
      <c r="J66" s="87"/>
      <c r="K66" s="157"/>
      <c r="L66" s="167">
        <v>16</v>
      </c>
      <c r="M66" s="131" t="s">
        <v>296</v>
      </c>
      <c r="N66" s="132" t="s">
        <v>293</v>
      </c>
      <c r="O66" s="133" t="s">
        <v>297</v>
      </c>
      <c r="P66" s="134" t="s">
        <v>298</v>
      </c>
      <c r="Q66" s="167">
        <f>L66</f>
        <v>16</v>
      </c>
      <c r="R66" s="131" t="s">
        <v>296</v>
      </c>
      <c r="S66" s="132" t="s">
        <v>293</v>
      </c>
      <c r="T66" s="133" t="s">
        <v>297</v>
      </c>
      <c r="U66" s="134" t="s">
        <v>298</v>
      </c>
      <c r="V66" s="157"/>
    </row>
    <row r="67" spans="1:22" ht="18.75" thickBot="1">
      <c r="A67">
        <v>10</v>
      </c>
      <c r="B67">
        <v>4</v>
      </c>
      <c r="C67" s="70"/>
      <c r="D67" s="83" t="str">
        <f>INDEX($D$2:$D$11,A67)</f>
        <v>MO MUORI</v>
      </c>
      <c r="E67" s="89">
        <v>0</v>
      </c>
      <c r="F67" s="111">
        <v>65.5</v>
      </c>
      <c r="G67" s="84" t="str">
        <f>INDEX($D$2:$D$11,B67)</f>
        <v>NEW TIM</v>
      </c>
      <c r="H67" s="89">
        <v>0</v>
      </c>
      <c r="I67" s="112">
        <v>68</v>
      </c>
      <c r="J67" s="87"/>
      <c r="K67" s="157"/>
      <c r="L67" s="139">
        <v>1</v>
      </c>
      <c r="M67" s="135" t="s">
        <v>20</v>
      </c>
      <c r="N67" s="136">
        <v>34</v>
      </c>
      <c r="O67" s="137">
        <v>1174.5</v>
      </c>
      <c r="P67" s="166">
        <v>73.40625</v>
      </c>
      <c r="Q67" s="139">
        <v>6</v>
      </c>
      <c r="R67" s="135" t="s">
        <v>25</v>
      </c>
      <c r="S67" s="136">
        <v>20</v>
      </c>
      <c r="T67" s="137">
        <v>1167</v>
      </c>
      <c r="U67" s="166">
        <v>72.9375</v>
      </c>
      <c r="V67" s="157"/>
    </row>
    <row r="68" spans="1:22" ht="18.75" thickBot="1">
      <c r="A68">
        <v>3</v>
      </c>
      <c r="B68">
        <v>5</v>
      </c>
      <c r="C68" s="70"/>
      <c r="D68" s="83" t="str">
        <f>INDEX($D$2:$D$11,A68)</f>
        <v>TORMENTINO</v>
      </c>
      <c r="E68" s="89">
        <v>4</v>
      </c>
      <c r="F68" s="111">
        <v>83.5</v>
      </c>
      <c r="G68" s="84" t="str">
        <f>INDEX($D$2:$D$11,B68)</f>
        <v>TORO LOCO</v>
      </c>
      <c r="H68" s="91">
        <v>1</v>
      </c>
      <c r="I68" s="111">
        <v>70</v>
      </c>
      <c r="J68" s="87"/>
      <c r="K68" s="157"/>
      <c r="L68" s="140">
        <v>2</v>
      </c>
      <c r="M68" s="135" t="s">
        <v>56</v>
      </c>
      <c r="N68" s="136">
        <v>32</v>
      </c>
      <c r="O68" s="137">
        <v>1178.5</v>
      </c>
      <c r="P68" s="166">
        <v>73.65625</v>
      </c>
      <c r="Q68" s="140">
        <v>7</v>
      </c>
      <c r="R68" s="135" t="s">
        <v>22</v>
      </c>
      <c r="S68" s="136">
        <v>19</v>
      </c>
      <c r="T68" s="137">
        <v>1071</v>
      </c>
      <c r="U68" s="166">
        <v>66.9375</v>
      </c>
      <c r="V68" s="157"/>
    </row>
    <row r="69" spans="1:22" ht="18.75" thickBot="1">
      <c r="A69">
        <v>2</v>
      </c>
      <c r="B69">
        <v>6</v>
      </c>
      <c r="C69" s="70"/>
      <c r="D69" s="83" t="str">
        <f>INDEX($D$2:$D$11,A69)</f>
        <v>AD CAPOCCHIAM</v>
      </c>
      <c r="E69" s="89">
        <v>3</v>
      </c>
      <c r="F69" s="112">
        <v>81</v>
      </c>
      <c r="G69" s="84" t="str">
        <f>INDEX($D$2:$D$11,B69)</f>
        <v>CUCCIOLO</v>
      </c>
      <c r="H69" s="91">
        <v>3</v>
      </c>
      <c r="I69" s="111">
        <v>83.5</v>
      </c>
      <c r="J69" s="87"/>
      <c r="K69" s="157"/>
      <c r="L69" s="140">
        <v>3</v>
      </c>
      <c r="M69" s="135" t="s">
        <v>24</v>
      </c>
      <c r="N69" s="136">
        <v>23</v>
      </c>
      <c r="O69" s="137">
        <v>1151.5</v>
      </c>
      <c r="P69" s="166">
        <v>71.96875</v>
      </c>
      <c r="Q69" s="140">
        <v>8</v>
      </c>
      <c r="R69" s="135" t="s">
        <v>285</v>
      </c>
      <c r="S69" s="136">
        <v>16</v>
      </c>
      <c r="T69" s="137">
        <v>1119.5</v>
      </c>
      <c r="U69" s="166">
        <v>69.96875</v>
      </c>
      <c r="V69" s="157"/>
    </row>
    <row r="70" spans="1:22" ht="18.75" thickBot="1">
      <c r="A70">
        <v>1</v>
      </c>
      <c r="B70">
        <v>7</v>
      </c>
      <c r="C70" s="70"/>
      <c r="D70" s="83" t="str">
        <f>INDEX($D$2:$D$11,A70)</f>
        <v>LAUDANO VI PUNIRA'</v>
      </c>
      <c r="E70" s="89">
        <v>2</v>
      </c>
      <c r="F70" s="112">
        <v>75</v>
      </c>
      <c r="G70" s="84" t="str">
        <f>INDEX($D$2:$D$11,B70)</f>
        <v>LES SASICCES</v>
      </c>
      <c r="H70" s="91">
        <v>2</v>
      </c>
      <c r="I70" s="111">
        <v>72</v>
      </c>
      <c r="J70" s="87"/>
      <c r="K70" s="157"/>
      <c r="L70" s="140">
        <v>4</v>
      </c>
      <c r="M70" s="135" t="s">
        <v>27</v>
      </c>
      <c r="N70" s="136">
        <v>21</v>
      </c>
      <c r="O70" s="137">
        <v>1133.5</v>
      </c>
      <c r="P70" s="166">
        <v>70.84375</v>
      </c>
      <c r="Q70" s="140">
        <v>9</v>
      </c>
      <c r="R70" s="135" t="s">
        <v>23</v>
      </c>
      <c r="S70" s="136">
        <v>15</v>
      </c>
      <c r="T70" s="137">
        <v>1095</v>
      </c>
      <c r="U70" s="166">
        <v>68.4375</v>
      </c>
      <c r="V70" s="157"/>
    </row>
    <row r="71" spans="1:22" ht="18.75" thickBot="1">
      <c r="A71">
        <v>9</v>
      </c>
      <c r="B71">
        <v>8</v>
      </c>
      <c r="C71" s="70"/>
      <c r="D71" s="83" t="str">
        <f>INDEX($D$2:$D$11,A71)</f>
        <v>ALBATROS</v>
      </c>
      <c r="E71" s="89">
        <v>1</v>
      </c>
      <c r="F71" s="112">
        <v>69.5</v>
      </c>
      <c r="G71" s="84" t="str">
        <f>INDEX($D$2:$D$11,B71)</f>
        <v>REAL VITELLOZZO</v>
      </c>
      <c r="H71" s="91">
        <v>1</v>
      </c>
      <c r="I71" s="111">
        <v>69.5</v>
      </c>
      <c r="J71" s="87"/>
      <c r="K71" s="157"/>
      <c r="L71" s="141">
        <v>5</v>
      </c>
      <c r="M71" s="142" t="s">
        <v>21</v>
      </c>
      <c r="N71" s="143">
        <v>21</v>
      </c>
      <c r="O71" s="150">
        <v>1125.5</v>
      </c>
      <c r="P71" s="168">
        <v>70.34375</v>
      </c>
      <c r="Q71" s="141">
        <v>10</v>
      </c>
      <c r="R71" s="142" t="s">
        <v>4</v>
      </c>
      <c r="S71" s="143">
        <v>12</v>
      </c>
      <c r="T71" s="150">
        <v>1066.5</v>
      </c>
      <c r="U71" s="168">
        <v>66.65625</v>
      </c>
      <c r="V71" s="157"/>
    </row>
    <row r="72" spans="3:22" ht="15" thickTop="1">
      <c r="C72" s="70"/>
      <c r="D72" s="96"/>
      <c r="E72" s="97"/>
      <c r="F72" s="92"/>
      <c r="G72" s="97"/>
      <c r="H72" s="97"/>
      <c r="I72" s="92"/>
      <c r="J72" s="92"/>
      <c r="K72" s="157"/>
      <c r="L72" s="158"/>
      <c r="M72"/>
      <c r="N72"/>
      <c r="Q72" s="161"/>
      <c r="R72" s="161"/>
      <c r="S72" s="161"/>
      <c r="T72" s="159"/>
      <c r="U72" s="162"/>
      <c r="V72" s="157"/>
    </row>
    <row r="73" spans="3:22" ht="15" thickBot="1">
      <c r="C73" s="70"/>
      <c r="D73" s="96"/>
      <c r="E73" s="97"/>
      <c r="F73" s="92"/>
      <c r="G73" s="97"/>
      <c r="H73" s="97"/>
      <c r="I73" s="92"/>
      <c r="J73" s="92"/>
      <c r="K73" s="157"/>
      <c r="L73" s="158"/>
      <c r="M73"/>
      <c r="N73"/>
      <c r="Q73" s="161"/>
      <c r="R73" s="161"/>
      <c r="S73" s="161"/>
      <c r="T73" s="159"/>
      <c r="U73" s="162"/>
      <c r="V73" s="157"/>
    </row>
    <row r="74" spans="3:22" ht="19.5" thickBot="1" thickTop="1">
      <c r="C74" s="82" t="s">
        <v>307</v>
      </c>
      <c r="D74" s="83">
        <v>36926</v>
      </c>
      <c r="E74" s="84"/>
      <c r="F74" s="86"/>
      <c r="G74" s="84"/>
      <c r="H74" s="85"/>
      <c r="I74" s="86"/>
      <c r="J74" s="87"/>
      <c r="K74" s="157"/>
      <c r="L74" s="167">
        <v>17</v>
      </c>
      <c r="M74" s="131" t="s">
        <v>296</v>
      </c>
      <c r="N74" s="132" t="s">
        <v>293</v>
      </c>
      <c r="O74" s="133" t="s">
        <v>297</v>
      </c>
      <c r="P74" s="134" t="s">
        <v>298</v>
      </c>
      <c r="Q74" s="167">
        <f>L74</f>
        <v>17</v>
      </c>
      <c r="R74" s="131" t="s">
        <v>296</v>
      </c>
      <c r="S74" s="132" t="s">
        <v>293</v>
      </c>
      <c r="T74" s="133" t="s">
        <v>297</v>
      </c>
      <c r="U74" s="134" t="s">
        <v>298</v>
      </c>
      <c r="V74" s="157"/>
    </row>
    <row r="75" spans="1:22" ht="18.75" thickBot="1">
      <c r="A75">
        <v>8</v>
      </c>
      <c r="B75">
        <v>1</v>
      </c>
      <c r="C75" s="70"/>
      <c r="D75" s="83" t="str">
        <f>INDEX($D$2:$D$11,A75)</f>
        <v>REAL VITELLOZZO</v>
      </c>
      <c r="E75" s="89">
        <v>4</v>
      </c>
      <c r="F75" s="111">
        <v>78.5</v>
      </c>
      <c r="G75" s="84" t="str">
        <f>INDEX($D$2:$D$11,B75)</f>
        <v>LAUDANO VI PUNIRA'</v>
      </c>
      <c r="H75" s="89">
        <v>0</v>
      </c>
      <c r="I75" s="112">
        <v>60.5</v>
      </c>
      <c r="J75" s="87"/>
      <c r="K75" s="157"/>
      <c r="L75" s="139">
        <v>1</v>
      </c>
      <c r="M75" s="135" t="s">
        <v>56</v>
      </c>
      <c r="N75" s="136">
        <v>35</v>
      </c>
      <c r="O75" s="137">
        <v>1257</v>
      </c>
      <c r="P75" s="166">
        <v>73.94117647058823</v>
      </c>
      <c r="Q75" s="139">
        <v>6</v>
      </c>
      <c r="R75" s="135" t="s">
        <v>27</v>
      </c>
      <c r="S75" s="136">
        <v>21</v>
      </c>
      <c r="T75" s="137">
        <v>1198.5</v>
      </c>
      <c r="U75" s="166">
        <v>70.5</v>
      </c>
      <c r="V75" s="157"/>
    </row>
    <row r="76" spans="1:22" ht="18.75" thickBot="1">
      <c r="A76">
        <v>7</v>
      </c>
      <c r="B76">
        <v>2</v>
      </c>
      <c r="C76" s="70"/>
      <c r="D76" s="83" t="str">
        <f>INDEX($D$2:$D$11,A76)</f>
        <v>LES SASICCES</v>
      </c>
      <c r="E76" s="89">
        <v>3</v>
      </c>
      <c r="F76" s="111">
        <v>78</v>
      </c>
      <c r="G76" s="84" t="str">
        <f>INDEX($D$2:$D$11,B76)</f>
        <v>AD CAPOCCHIAM</v>
      </c>
      <c r="H76" s="91">
        <v>0</v>
      </c>
      <c r="I76" s="111">
        <v>65.5</v>
      </c>
      <c r="J76" s="87"/>
      <c r="K76" s="157"/>
      <c r="L76" s="140">
        <v>2</v>
      </c>
      <c r="M76" s="135" t="s">
        <v>20</v>
      </c>
      <c r="N76" s="136">
        <v>34</v>
      </c>
      <c r="O76" s="137">
        <v>1235</v>
      </c>
      <c r="P76" s="166">
        <v>72.6470588235294</v>
      </c>
      <c r="Q76" s="140">
        <v>7</v>
      </c>
      <c r="R76" s="135" t="s">
        <v>25</v>
      </c>
      <c r="S76" s="136">
        <v>20</v>
      </c>
      <c r="T76" s="137">
        <v>1237.5</v>
      </c>
      <c r="U76" s="166">
        <v>72.79411764705883</v>
      </c>
      <c r="V76" s="157"/>
    </row>
    <row r="77" spans="1:22" ht="18.75" thickBot="1">
      <c r="A77">
        <v>6</v>
      </c>
      <c r="B77">
        <v>3</v>
      </c>
      <c r="C77" s="70"/>
      <c r="D77" s="83" t="str">
        <f>INDEX($D$2:$D$11,A77)</f>
        <v>CUCCIOLO</v>
      </c>
      <c r="E77" s="89">
        <v>1</v>
      </c>
      <c r="F77" s="112">
        <v>70.5</v>
      </c>
      <c r="G77" s="84" t="str">
        <f>INDEX($D$2:$D$11,B77)</f>
        <v>TORMENTINO</v>
      </c>
      <c r="H77" s="91">
        <v>4</v>
      </c>
      <c r="I77" s="111">
        <v>83.5</v>
      </c>
      <c r="J77" s="87"/>
      <c r="K77" s="157"/>
      <c r="L77" s="140">
        <v>3</v>
      </c>
      <c r="M77" s="135" t="s">
        <v>24</v>
      </c>
      <c r="N77" s="136">
        <v>26</v>
      </c>
      <c r="O77" s="137">
        <v>1235</v>
      </c>
      <c r="P77" s="166">
        <v>72.6470588235294</v>
      </c>
      <c r="Q77" s="140">
        <v>8</v>
      </c>
      <c r="R77" s="135" t="s">
        <v>285</v>
      </c>
      <c r="S77" s="136">
        <v>17</v>
      </c>
      <c r="T77" s="137">
        <v>1194</v>
      </c>
      <c r="U77" s="166">
        <v>70.23529411764706</v>
      </c>
      <c r="V77" s="157"/>
    </row>
    <row r="78" spans="1:22" ht="18.75" thickBot="1">
      <c r="A78">
        <v>5</v>
      </c>
      <c r="B78">
        <v>4</v>
      </c>
      <c r="C78" s="70"/>
      <c r="D78" s="83" t="str">
        <f>INDEX($D$2:$D$11,A78)</f>
        <v>TORO LOCO</v>
      </c>
      <c r="E78" s="89">
        <v>2</v>
      </c>
      <c r="F78" s="112">
        <v>74.5</v>
      </c>
      <c r="G78" s="84" t="str">
        <f>INDEX($D$2:$D$11,B78)</f>
        <v>NEW TIM</v>
      </c>
      <c r="H78" s="91">
        <v>2</v>
      </c>
      <c r="I78" s="111">
        <v>73</v>
      </c>
      <c r="J78" s="87"/>
      <c r="K78" s="157"/>
      <c r="L78" s="140">
        <v>4</v>
      </c>
      <c r="M78" s="135" t="s">
        <v>21</v>
      </c>
      <c r="N78" s="136">
        <v>22</v>
      </c>
      <c r="O78" s="137">
        <v>1198.5</v>
      </c>
      <c r="P78" s="166">
        <v>70.5</v>
      </c>
      <c r="Q78" s="140">
        <v>9</v>
      </c>
      <c r="R78" s="135" t="s">
        <v>23</v>
      </c>
      <c r="S78" s="136">
        <v>15</v>
      </c>
      <c r="T78" s="137">
        <v>1160.5</v>
      </c>
      <c r="U78" s="166">
        <v>68.26470588235294</v>
      </c>
      <c r="V78" s="157"/>
    </row>
    <row r="79" spans="1:22" ht="18.75" thickBot="1">
      <c r="A79">
        <v>9</v>
      </c>
      <c r="B79">
        <v>10</v>
      </c>
      <c r="C79" s="70"/>
      <c r="D79" s="83" t="str">
        <f>INDEX($D$2:$D$11,A79)</f>
        <v>ALBATROS</v>
      </c>
      <c r="E79" s="89">
        <v>1</v>
      </c>
      <c r="F79" s="112">
        <v>72</v>
      </c>
      <c r="G79" s="84" t="str">
        <f>INDEX($D$2:$D$11,B79)</f>
        <v>MO MUORI</v>
      </c>
      <c r="H79" s="91">
        <v>0</v>
      </c>
      <c r="I79" s="111">
        <v>65</v>
      </c>
      <c r="J79" s="87"/>
      <c r="K79" s="157"/>
      <c r="L79" s="141">
        <v>5</v>
      </c>
      <c r="M79" s="142" t="s">
        <v>22</v>
      </c>
      <c r="N79" s="143">
        <v>22</v>
      </c>
      <c r="O79" s="150">
        <v>1143</v>
      </c>
      <c r="P79" s="168">
        <v>67.23529411764706</v>
      </c>
      <c r="Q79" s="141">
        <v>10</v>
      </c>
      <c r="R79" s="142" t="s">
        <v>4</v>
      </c>
      <c r="S79" s="143">
        <v>15</v>
      </c>
      <c r="T79" s="150">
        <v>1144.5</v>
      </c>
      <c r="U79" s="168">
        <v>67.32352941176471</v>
      </c>
      <c r="V79" s="157"/>
    </row>
    <row r="80" spans="3:22" ht="12.75" customHeight="1" thickTop="1">
      <c r="C80" s="70"/>
      <c r="D80" s="96"/>
      <c r="E80" s="97"/>
      <c r="F80" s="92"/>
      <c r="G80" s="97"/>
      <c r="H80" s="97"/>
      <c r="I80" s="92"/>
      <c r="J80" s="92"/>
      <c r="K80" s="94"/>
      <c r="L80" s="163"/>
      <c r="M80"/>
      <c r="N80"/>
      <c r="P80" s="164"/>
      <c r="Q80" s="163"/>
      <c r="R80" s="163"/>
      <c r="S80" s="163"/>
      <c r="T80" s="165"/>
      <c r="U80" s="164"/>
      <c r="V80" s="10"/>
    </row>
    <row r="81" spans="3:22" ht="13.5" customHeight="1" thickBot="1">
      <c r="C81" s="70"/>
      <c r="D81" s="96"/>
      <c r="E81" s="97"/>
      <c r="F81" s="92"/>
      <c r="G81" s="97"/>
      <c r="H81" s="97"/>
      <c r="I81" s="92"/>
      <c r="J81" s="92"/>
      <c r="K81" s="94"/>
      <c r="L81" s="163"/>
      <c r="M81"/>
      <c r="N81"/>
      <c r="P81" s="164"/>
      <c r="Q81" s="163"/>
      <c r="R81" s="163"/>
      <c r="S81" s="163"/>
      <c r="T81" s="165"/>
      <c r="U81" s="164"/>
      <c r="V81" s="10"/>
    </row>
    <row r="82" spans="3:22" ht="15.75" customHeight="1" thickBot="1" thickTop="1">
      <c r="C82" s="82" t="s">
        <v>308</v>
      </c>
      <c r="D82" s="83">
        <v>36933</v>
      </c>
      <c r="E82" s="84"/>
      <c r="F82" s="86"/>
      <c r="G82" s="84"/>
      <c r="H82" s="85"/>
      <c r="I82" s="86"/>
      <c r="J82" s="87"/>
      <c r="K82" s="94"/>
      <c r="L82" s="167">
        <v>18</v>
      </c>
      <c r="M82" s="131" t="s">
        <v>296</v>
      </c>
      <c r="N82" s="132" t="s">
        <v>293</v>
      </c>
      <c r="O82" s="133" t="s">
        <v>297</v>
      </c>
      <c r="P82" s="134" t="s">
        <v>298</v>
      </c>
      <c r="Q82" s="167">
        <f>L82</f>
        <v>18</v>
      </c>
      <c r="R82" s="131" t="s">
        <v>296</v>
      </c>
      <c r="S82" s="132" t="s">
        <v>293</v>
      </c>
      <c r="T82" s="133" t="s">
        <v>297</v>
      </c>
      <c r="U82" s="134" t="s">
        <v>298</v>
      </c>
      <c r="V82" s="10"/>
    </row>
    <row r="83" spans="1:23" ht="18.75" thickBot="1">
      <c r="A83">
        <v>10</v>
      </c>
      <c r="B83">
        <v>5</v>
      </c>
      <c r="C83" s="70"/>
      <c r="D83" s="83" t="str">
        <f>INDEX($D$2:$D$11,A83)</f>
        <v>MO MUORI</v>
      </c>
      <c r="E83" s="89">
        <v>2</v>
      </c>
      <c r="F83" s="111">
        <v>73.5</v>
      </c>
      <c r="G83" s="84" t="str">
        <f>INDEX($D$2:$D$11,B83)</f>
        <v>TORO LOCO</v>
      </c>
      <c r="H83" s="89">
        <v>2</v>
      </c>
      <c r="I83" s="112">
        <v>72</v>
      </c>
      <c r="J83" s="87"/>
      <c r="K83" s="94"/>
      <c r="L83" s="139">
        <v>1</v>
      </c>
      <c r="M83" s="135" t="s">
        <v>56</v>
      </c>
      <c r="N83" s="136">
        <v>38</v>
      </c>
      <c r="O83" s="137">
        <v>1339.5</v>
      </c>
      <c r="P83" s="166">
        <v>74.41666666666667</v>
      </c>
      <c r="Q83" s="139">
        <v>6</v>
      </c>
      <c r="R83" s="135" t="s">
        <v>22</v>
      </c>
      <c r="S83" s="136">
        <v>22</v>
      </c>
      <c r="T83" s="137">
        <v>1192.5</v>
      </c>
      <c r="U83" s="166">
        <v>66.25</v>
      </c>
      <c r="V83" s="10"/>
      <c r="W83" s="14"/>
    </row>
    <row r="84" spans="1:22" ht="18.75" thickBot="1">
      <c r="A84">
        <v>4</v>
      </c>
      <c r="B84">
        <v>6</v>
      </c>
      <c r="C84" s="70"/>
      <c r="D84" s="83" t="str">
        <f>INDEX($D$2:$D$11,A84)</f>
        <v>NEW TIM</v>
      </c>
      <c r="E84" s="89">
        <v>1</v>
      </c>
      <c r="F84" s="111">
        <v>66.5</v>
      </c>
      <c r="G84" s="84" t="str">
        <f>INDEX($D$2:$D$11,B84)</f>
        <v>CUCCIOLO</v>
      </c>
      <c r="H84" s="91">
        <v>1</v>
      </c>
      <c r="I84" s="111">
        <v>66</v>
      </c>
      <c r="J84" s="87"/>
      <c r="K84" s="94"/>
      <c r="L84" s="140">
        <v>2</v>
      </c>
      <c r="M84" s="135" t="s">
        <v>20</v>
      </c>
      <c r="N84" s="136">
        <v>37</v>
      </c>
      <c r="O84" s="137">
        <v>1307.5</v>
      </c>
      <c r="P84" s="166">
        <v>72.63888888888889</v>
      </c>
      <c r="Q84" s="140">
        <v>7</v>
      </c>
      <c r="R84" s="135" t="s">
        <v>25</v>
      </c>
      <c r="S84" s="136">
        <v>21</v>
      </c>
      <c r="T84" s="137">
        <v>1303.5</v>
      </c>
      <c r="U84" s="166">
        <v>72.41666666666667</v>
      </c>
      <c r="V84" s="10"/>
    </row>
    <row r="85" spans="1:22" ht="18.75" thickBot="1">
      <c r="A85">
        <v>3</v>
      </c>
      <c r="B85">
        <v>7</v>
      </c>
      <c r="C85" s="70"/>
      <c r="D85" s="83" t="str">
        <f>INDEX($D$2:$D$11,A85)</f>
        <v>TORMENTINO</v>
      </c>
      <c r="E85" s="89">
        <v>2</v>
      </c>
      <c r="F85" s="112">
        <v>70.5</v>
      </c>
      <c r="G85" s="84" t="str">
        <f>INDEX($D$2:$D$11,B85)</f>
        <v>LES SASICCES</v>
      </c>
      <c r="H85" s="91">
        <v>0</v>
      </c>
      <c r="I85" s="111">
        <v>59.5</v>
      </c>
      <c r="J85" s="87"/>
      <c r="K85" s="94"/>
      <c r="L85" s="140">
        <v>3</v>
      </c>
      <c r="M85" s="135" t="s">
        <v>24</v>
      </c>
      <c r="N85" s="136">
        <v>29</v>
      </c>
      <c r="O85" s="137">
        <v>1305.5</v>
      </c>
      <c r="P85" s="166">
        <v>72.52777777777777</v>
      </c>
      <c r="Q85" s="140">
        <v>8</v>
      </c>
      <c r="R85" s="135" t="s">
        <v>285</v>
      </c>
      <c r="S85" s="136">
        <v>18</v>
      </c>
      <c r="T85" s="137">
        <v>1266</v>
      </c>
      <c r="U85" s="166">
        <v>70.33333333333333</v>
      </c>
      <c r="V85" s="10"/>
    </row>
    <row r="86" spans="1:22" ht="18.75" thickBot="1">
      <c r="A86">
        <v>2</v>
      </c>
      <c r="B86">
        <v>8</v>
      </c>
      <c r="C86" s="70"/>
      <c r="D86" s="83" t="str">
        <f>INDEX($D$2:$D$11,A86)</f>
        <v>AD CAPOCCHIAM</v>
      </c>
      <c r="E86" s="89">
        <v>1</v>
      </c>
      <c r="F86" s="112">
        <v>69.5</v>
      </c>
      <c r="G86" s="84" t="str">
        <f>INDEX($D$2:$D$11,B86)</f>
        <v>REAL VITELLOZZO</v>
      </c>
      <c r="H86" s="91">
        <v>4</v>
      </c>
      <c r="I86" s="111">
        <v>82.5</v>
      </c>
      <c r="J86" s="87"/>
      <c r="K86" s="94"/>
      <c r="L86" s="140">
        <v>4</v>
      </c>
      <c r="M86" s="135" t="s">
        <v>21</v>
      </c>
      <c r="N86" s="136">
        <v>23</v>
      </c>
      <c r="O86" s="137">
        <v>1265</v>
      </c>
      <c r="P86" s="166">
        <v>70.27777777777777</v>
      </c>
      <c r="Q86" s="140">
        <v>9</v>
      </c>
      <c r="R86" s="135" t="s">
        <v>23</v>
      </c>
      <c r="S86" s="136">
        <v>15</v>
      </c>
      <c r="T86" s="137">
        <v>1230</v>
      </c>
      <c r="U86" s="166">
        <v>68.33333333333333</v>
      </c>
      <c r="V86" s="10"/>
    </row>
    <row r="87" spans="1:22" ht="18.75" thickBot="1">
      <c r="A87">
        <v>1</v>
      </c>
      <c r="B87">
        <v>9</v>
      </c>
      <c r="C87" s="70"/>
      <c r="D87" s="83" t="str">
        <f>INDEX($D$2:$D$11,A87)</f>
        <v>LAUDANO VI PUNIRA'</v>
      </c>
      <c r="E87" s="89">
        <v>5</v>
      </c>
      <c r="F87" s="112">
        <v>72.5</v>
      </c>
      <c r="G87" s="84" t="str">
        <f>INDEX($D$2:$D$11,B87)</f>
        <v>ALBATROS</v>
      </c>
      <c r="H87" s="91">
        <v>0</v>
      </c>
      <c r="I87" s="111">
        <v>49.5</v>
      </c>
      <c r="J87" s="87"/>
      <c r="K87" s="94"/>
      <c r="L87" s="141">
        <v>5</v>
      </c>
      <c r="M87" s="142" t="s">
        <v>27</v>
      </c>
      <c r="N87" s="143">
        <v>22</v>
      </c>
      <c r="O87" s="150">
        <v>1272</v>
      </c>
      <c r="P87" s="168">
        <v>70.66666666666667</v>
      </c>
      <c r="Q87" s="141">
        <v>10</v>
      </c>
      <c r="R87" s="142" t="s">
        <v>4</v>
      </c>
      <c r="S87" s="143">
        <v>15</v>
      </c>
      <c r="T87" s="150">
        <v>1204</v>
      </c>
      <c r="U87" s="168">
        <v>66.88888888888889</v>
      </c>
      <c r="V87" s="10"/>
    </row>
    <row r="88" spans="13:14" ht="13.5" thickTop="1">
      <c r="M88"/>
      <c r="N88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13:15" ht="12.75">
      <c r="M92" s="1"/>
      <c r="N92" s="1"/>
      <c r="O92" s="151"/>
    </row>
    <row r="93" spans="13:15" ht="18">
      <c r="M93" s="95"/>
      <c r="N93" s="95"/>
      <c r="O93" s="114"/>
    </row>
    <row r="94" spans="13:15" ht="18">
      <c r="M94" s="95"/>
      <c r="N94" s="95"/>
      <c r="O94" s="114"/>
    </row>
  </sheetData>
  <printOptions horizontalCentered="1" verticalCentered="1"/>
  <pageMargins left="0.31" right="0.29" top="0.44" bottom="0.5" header="0.28" footer="0.5118110236220472"/>
  <pageSetup fitToHeight="1" fitToWidth="1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1">
    <pageSetUpPr fitToPage="1"/>
  </sheetPr>
  <dimension ref="A1:AK95"/>
  <sheetViews>
    <sheetView tabSelected="1" zoomScale="75" zoomScaleNormal="75" workbookViewId="0" topLeftCell="A48">
      <selection activeCell="A81" sqref="A81"/>
    </sheetView>
  </sheetViews>
  <sheetFormatPr defaultColWidth="9.140625" defaultRowHeight="12.75"/>
  <cols>
    <col min="1" max="1" width="3.140625" style="0" bestFit="1" customWidth="1"/>
    <col min="2" max="2" width="4.00390625" style="0" customWidth="1"/>
    <col min="3" max="3" width="4.421875" style="0" customWidth="1"/>
    <col min="4" max="4" width="21.28125" style="68" bestFit="1" customWidth="1"/>
    <col min="5" max="5" width="3.00390625" style="2" customWidth="1"/>
    <col min="6" max="6" width="6.57421875" style="79" customWidth="1"/>
    <col min="7" max="7" width="21.28125" style="2" bestFit="1" customWidth="1"/>
    <col min="8" max="8" width="3.00390625" style="2" customWidth="1"/>
    <col min="9" max="9" width="7.140625" style="79" customWidth="1"/>
    <col min="10" max="10" width="10.00390625" style="2" customWidth="1"/>
    <col min="11" max="11" width="5.7109375" style="80" customWidth="1"/>
    <col min="12" max="12" width="4.140625" style="7" customWidth="1"/>
    <col min="13" max="13" width="16.7109375" style="7" customWidth="1"/>
    <col min="14" max="14" width="4.421875" style="7" customWidth="1"/>
    <col min="15" max="15" width="10.57421875" style="113" customWidth="1"/>
    <col min="16" max="16" width="6.7109375" style="116" customWidth="1"/>
    <col min="17" max="17" width="4.421875" style="0" customWidth="1"/>
    <col min="18" max="18" width="16.7109375" style="0" customWidth="1"/>
    <col min="19" max="19" width="4.421875" style="0" customWidth="1"/>
    <col min="20" max="20" width="10.421875" style="115" customWidth="1"/>
    <col min="21" max="21" width="6.57421875" style="117" customWidth="1"/>
    <col min="22" max="22" width="4.8515625" style="0" customWidth="1"/>
    <col min="23" max="23" width="8.28125" style="0" customWidth="1"/>
    <col min="24" max="24" width="17.28125" style="0" customWidth="1"/>
    <col min="25" max="25" width="6.00390625" style="0" customWidth="1"/>
    <col min="26" max="26" width="10.28125" style="0" customWidth="1"/>
    <col min="27" max="27" width="6.5742187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bestFit="1" customWidth="1"/>
  </cols>
  <sheetData>
    <row r="1" spans="7:14" ht="12.75">
      <c r="G1" s="5"/>
      <c r="H1" s="5"/>
      <c r="I1" s="73"/>
      <c r="J1" s="5"/>
      <c r="K1" s="69"/>
      <c r="L1" s="8"/>
      <c r="M1" s="8"/>
      <c r="N1" s="8"/>
    </row>
    <row r="2" spans="2:14" ht="12.75">
      <c r="B2" s="71">
        <v>1</v>
      </c>
      <c r="D2" s="72" t="s">
        <v>56</v>
      </c>
      <c r="G2" s="1"/>
      <c r="H2" s="5"/>
      <c r="I2" s="73"/>
      <c r="J2" s="73"/>
      <c r="K2" s="74"/>
      <c r="L2" s="75"/>
      <c r="M2" s="75"/>
      <c r="N2" s="75"/>
    </row>
    <row r="3" spans="2:14" ht="12.75">
      <c r="B3" s="71">
        <v>2</v>
      </c>
      <c r="D3" s="72" t="s">
        <v>20</v>
      </c>
      <c r="G3" s="1"/>
      <c r="H3" s="5"/>
      <c r="I3" s="73"/>
      <c r="J3" s="73"/>
      <c r="K3" s="74"/>
      <c r="L3" s="75"/>
      <c r="M3" s="75"/>
      <c r="N3" s="75"/>
    </row>
    <row r="4" spans="2:14" ht="12.75">
      <c r="B4" s="71">
        <v>3</v>
      </c>
      <c r="D4" s="72" t="s">
        <v>24</v>
      </c>
      <c r="G4" s="1"/>
      <c r="H4" s="5"/>
      <c r="I4" s="73"/>
      <c r="J4" s="73"/>
      <c r="K4" s="74"/>
      <c r="L4" s="75"/>
      <c r="M4" s="75"/>
      <c r="N4" s="75"/>
    </row>
    <row r="5" spans="2:14" ht="12.75">
      <c r="B5" s="71">
        <v>4</v>
      </c>
      <c r="D5" s="76" t="s">
        <v>21</v>
      </c>
      <c r="G5" s="1"/>
      <c r="H5" s="5"/>
      <c r="I5" s="73"/>
      <c r="J5" s="73"/>
      <c r="K5" s="74"/>
      <c r="L5" s="75"/>
      <c r="M5" s="75"/>
      <c r="N5" s="75"/>
    </row>
    <row r="6" spans="2:14" ht="12.75">
      <c r="B6" s="71">
        <v>5</v>
      </c>
      <c r="D6" s="76" t="s">
        <v>55</v>
      </c>
      <c r="G6" s="1"/>
      <c r="H6" s="77"/>
      <c r="I6" s="73"/>
      <c r="J6" s="73"/>
      <c r="K6" s="74"/>
      <c r="L6" s="75"/>
      <c r="M6" s="75"/>
      <c r="N6" s="75"/>
    </row>
    <row r="7" spans="2:14" ht="12.75">
      <c r="B7" s="71">
        <v>6</v>
      </c>
      <c r="D7" s="76" t="s">
        <v>22</v>
      </c>
      <c r="H7" s="77"/>
      <c r="I7" s="73"/>
      <c r="J7" s="73"/>
      <c r="K7" s="74"/>
      <c r="L7" s="75"/>
      <c r="M7" s="75"/>
      <c r="N7" s="75"/>
    </row>
    <row r="8" spans="2:14" ht="12.75">
      <c r="B8" s="71">
        <v>7</v>
      </c>
      <c r="D8" s="76" t="s">
        <v>25</v>
      </c>
      <c r="G8" s="1"/>
      <c r="H8" s="77"/>
      <c r="I8" s="73"/>
      <c r="J8" s="73"/>
      <c r="K8" s="74"/>
      <c r="L8" s="75"/>
      <c r="M8" s="75"/>
      <c r="N8" s="75"/>
    </row>
    <row r="9" spans="2:14" ht="12.75">
      <c r="B9" s="71">
        <v>8</v>
      </c>
      <c r="D9" s="76" t="s">
        <v>285</v>
      </c>
      <c r="G9" s="1"/>
      <c r="H9" s="77"/>
      <c r="I9" s="73"/>
      <c r="J9" s="73"/>
      <c r="K9" s="74"/>
      <c r="L9" s="75"/>
      <c r="M9" s="75"/>
      <c r="N9" s="75"/>
    </row>
    <row r="10" spans="2:14" ht="12.75">
      <c r="B10" s="71">
        <v>9</v>
      </c>
      <c r="D10" s="76" t="s">
        <v>23</v>
      </c>
      <c r="G10" s="1"/>
      <c r="H10" s="77"/>
      <c r="I10" s="73"/>
      <c r="J10" s="73"/>
      <c r="K10" s="74"/>
      <c r="L10" s="75"/>
      <c r="M10" s="75"/>
      <c r="N10" s="75"/>
    </row>
    <row r="11" spans="2:14" ht="12.75">
      <c r="B11" s="71">
        <v>10</v>
      </c>
      <c r="D11" s="78" t="s">
        <v>4</v>
      </c>
      <c r="G11" s="1"/>
      <c r="H11" s="77"/>
      <c r="I11" s="73"/>
      <c r="J11" s="73"/>
      <c r="K11" s="74"/>
      <c r="L11" s="75"/>
      <c r="M11" s="75"/>
      <c r="N11" s="75"/>
    </row>
    <row r="12" spans="2:14" ht="12.75">
      <c r="B12" s="71"/>
      <c r="D12" s="9"/>
      <c r="G12" s="1"/>
      <c r="H12" s="77"/>
      <c r="I12" s="73"/>
      <c r="J12" s="73"/>
      <c r="K12" s="74"/>
      <c r="L12" s="75"/>
      <c r="M12" s="75"/>
      <c r="N12" s="75"/>
    </row>
    <row r="13" spans="2:14" ht="12.75">
      <c r="B13" s="71"/>
      <c r="D13" s="9"/>
      <c r="G13" s="1"/>
      <c r="H13" s="77"/>
      <c r="I13" s="73"/>
      <c r="J13" s="73"/>
      <c r="K13" s="74"/>
      <c r="L13" s="75"/>
      <c r="M13" s="75"/>
      <c r="N13" s="75"/>
    </row>
    <row r="14" spans="2:14" ht="12.75">
      <c r="B14" s="71"/>
      <c r="D14" s="9"/>
      <c r="G14" s="1"/>
      <c r="H14" s="77"/>
      <c r="I14" s="73"/>
      <c r="J14" s="73"/>
      <c r="K14" s="74"/>
      <c r="L14" s="75"/>
      <c r="M14" s="75"/>
      <c r="N14" s="75"/>
    </row>
    <row r="15" spans="2:14" ht="12.75">
      <c r="B15" s="71"/>
      <c r="D15" s="9"/>
      <c r="G15" s="1"/>
      <c r="H15" s="77"/>
      <c r="I15" s="73"/>
      <c r="J15" s="73"/>
      <c r="K15" s="74"/>
      <c r="L15" s="75"/>
      <c r="M15" s="75"/>
      <c r="N15" s="75"/>
    </row>
    <row r="16" spans="7:16" ht="12.75">
      <c r="G16" s="9"/>
      <c r="H16" s="9"/>
      <c r="J16" s="79"/>
      <c r="L16" s="81"/>
      <c r="M16" s="81"/>
      <c r="N16" s="81"/>
      <c r="P16" s="117"/>
    </row>
    <row r="17" spans="7:16" ht="13.5" thickBot="1">
      <c r="G17" s="9"/>
      <c r="H17" s="9"/>
      <c r="J17" s="79"/>
      <c r="L17" s="81"/>
      <c r="M17" s="81"/>
      <c r="N17" s="81"/>
      <c r="P17" s="117"/>
    </row>
    <row r="18" spans="3:37" ht="21" customHeight="1" thickBot="1" thickTop="1">
      <c r="C18" s="82" t="s">
        <v>332</v>
      </c>
      <c r="D18" s="83">
        <v>36940</v>
      </c>
      <c r="E18" s="84"/>
      <c r="F18" s="86"/>
      <c r="G18" s="84"/>
      <c r="H18" s="85"/>
      <c r="I18" s="86"/>
      <c r="J18" s="87"/>
      <c r="K18" s="74"/>
      <c r="L18" s="177">
        <v>19</v>
      </c>
      <c r="M18" s="131" t="s">
        <v>296</v>
      </c>
      <c r="N18" s="132" t="s">
        <v>293</v>
      </c>
      <c r="O18" s="133" t="s">
        <v>297</v>
      </c>
      <c r="P18" s="134" t="s">
        <v>298</v>
      </c>
      <c r="Q18" s="177">
        <f>L18</f>
        <v>19</v>
      </c>
      <c r="R18" s="185" t="s">
        <v>296</v>
      </c>
      <c r="S18" s="181" t="s">
        <v>293</v>
      </c>
      <c r="T18" s="186" t="s">
        <v>297</v>
      </c>
      <c r="U18" s="182" t="s">
        <v>298</v>
      </c>
      <c r="V18" s="1"/>
      <c r="X18" s="124" t="s">
        <v>39</v>
      </c>
      <c r="Y18" s="125" t="s">
        <v>293</v>
      </c>
      <c r="Z18" s="126" t="s">
        <v>294</v>
      </c>
      <c r="AA18" s="127" t="s">
        <v>295</v>
      </c>
      <c r="AC18" s="128">
        <v>1</v>
      </c>
      <c r="AD18" s="129">
        <v>2</v>
      </c>
      <c r="AE18" s="128">
        <v>3</v>
      </c>
      <c r="AF18" s="129">
        <v>4</v>
      </c>
      <c r="AG18" s="128">
        <v>5</v>
      </c>
      <c r="AH18" s="129">
        <v>6</v>
      </c>
      <c r="AI18" s="128">
        <v>7</v>
      </c>
      <c r="AJ18" s="129">
        <v>8</v>
      </c>
      <c r="AK18" s="128">
        <v>9</v>
      </c>
    </row>
    <row r="19" spans="1:37" ht="18">
      <c r="A19">
        <v>1</v>
      </c>
      <c r="B19">
        <v>10</v>
      </c>
      <c r="C19" s="88"/>
      <c r="D19" s="83" t="str">
        <f>INDEX($D$2:$D$11,A19)</f>
        <v>REAL VITELLOZZO</v>
      </c>
      <c r="E19" s="89">
        <v>7</v>
      </c>
      <c r="F19" s="111">
        <v>83</v>
      </c>
      <c r="G19" s="84" t="str">
        <f>INDEX($D$2:$D$11,B19)</f>
        <v>LES SASICCES</v>
      </c>
      <c r="H19" s="89">
        <v>0</v>
      </c>
      <c r="I19" s="112">
        <v>55.5</v>
      </c>
      <c r="J19" s="87"/>
      <c r="K19" s="74"/>
      <c r="L19" s="178">
        <v>1</v>
      </c>
      <c r="M19" s="135" t="s">
        <v>56</v>
      </c>
      <c r="N19" s="136">
        <v>41</v>
      </c>
      <c r="O19" s="85">
        <v>1422.5</v>
      </c>
      <c r="P19" s="183">
        <v>74.86842105263158</v>
      </c>
      <c r="Q19" s="178">
        <v>6</v>
      </c>
      <c r="R19" s="135" t="s">
        <v>21</v>
      </c>
      <c r="S19" s="136">
        <v>23</v>
      </c>
      <c r="T19" s="137">
        <v>1327.5</v>
      </c>
      <c r="U19" s="183">
        <v>69.86842105263158</v>
      </c>
      <c r="V19" s="1"/>
      <c r="X19" s="135" t="s">
        <v>56</v>
      </c>
      <c r="Y19" s="136">
        <v>49</v>
      </c>
      <c r="Z19" s="137">
        <f aca="true" t="shared" si="0" ref="Z19:Z28">SUM(AC19:AK19)+AB19</f>
        <v>1994</v>
      </c>
      <c r="AA19" s="138">
        <f>Z19/27</f>
        <v>73.85185185185185</v>
      </c>
      <c r="AB19">
        <v>1339.5</v>
      </c>
      <c r="AC19" s="4">
        <v>83</v>
      </c>
      <c r="AD19" s="4">
        <v>62</v>
      </c>
      <c r="AE19" s="4">
        <v>71</v>
      </c>
      <c r="AF19" s="4">
        <v>64.5</v>
      </c>
      <c r="AG19" s="4">
        <v>71.5</v>
      </c>
      <c r="AH19" s="4">
        <v>84.5</v>
      </c>
      <c r="AI19" s="4">
        <v>72.5</v>
      </c>
      <c r="AJ19" s="4">
        <v>70</v>
      </c>
      <c r="AK19" s="4">
        <v>75.5</v>
      </c>
    </row>
    <row r="20" spans="1:37" ht="18">
      <c r="A20">
        <v>2</v>
      </c>
      <c r="B20">
        <v>9</v>
      </c>
      <c r="C20" s="90"/>
      <c r="D20" s="83" t="str">
        <f>INDEX($D$2:$D$11,A20)</f>
        <v>LAUDANO VI PUNIRA'</v>
      </c>
      <c r="E20" s="89">
        <v>2</v>
      </c>
      <c r="F20" s="111">
        <v>73.5</v>
      </c>
      <c r="G20" s="84" t="str">
        <f>INDEX($D$2:$D$11,B20)</f>
        <v>AD CAPOCCHIAM</v>
      </c>
      <c r="H20" s="89">
        <v>3</v>
      </c>
      <c r="I20" s="111">
        <v>77</v>
      </c>
      <c r="J20" s="87"/>
      <c r="K20" s="74"/>
      <c r="L20" s="179">
        <v>2</v>
      </c>
      <c r="M20" s="135" t="s">
        <v>20</v>
      </c>
      <c r="N20" s="136">
        <v>37</v>
      </c>
      <c r="O20" s="137">
        <v>1381</v>
      </c>
      <c r="P20" s="183">
        <v>72.6842105263158</v>
      </c>
      <c r="Q20" s="179">
        <v>7</v>
      </c>
      <c r="R20" s="135" t="s">
        <v>22</v>
      </c>
      <c r="S20" s="136">
        <v>22</v>
      </c>
      <c r="T20" s="137">
        <v>1255.5</v>
      </c>
      <c r="U20" s="183">
        <v>66.07894736842105</v>
      </c>
      <c r="V20" s="1"/>
      <c r="X20" s="135" t="s">
        <v>20</v>
      </c>
      <c r="Y20" s="136">
        <v>45</v>
      </c>
      <c r="Z20" s="137">
        <f>SUM(AC20:AK20)+AB20</f>
        <v>1939.5</v>
      </c>
      <c r="AA20" s="138">
        <f aca="true" t="shared" si="1" ref="AA20:AA28">Z20/27</f>
        <v>71.83333333333333</v>
      </c>
      <c r="AB20">
        <v>1307.5</v>
      </c>
      <c r="AC20" s="4">
        <v>73.5</v>
      </c>
      <c r="AD20" s="4">
        <v>70</v>
      </c>
      <c r="AE20" s="4">
        <v>60.5</v>
      </c>
      <c r="AF20" s="4">
        <v>72</v>
      </c>
      <c r="AG20" s="4">
        <v>67.5</v>
      </c>
      <c r="AH20" s="4">
        <v>62.5</v>
      </c>
      <c r="AI20" s="4">
        <v>74.5</v>
      </c>
      <c r="AJ20" s="4">
        <v>77.5</v>
      </c>
      <c r="AK20" s="4">
        <v>74</v>
      </c>
    </row>
    <row r="21" spans="1:37" ht="18">
      <c r="A21">
        <v>3</v>
      </c>
      <c r="B21">
        <v>8</v>
      </c>
      <c r="C21" s="90"/>
      <c r="D21" s="83" t="str">
        <f>INDEX($D$2:$D$11,A21)</f>
        <v>TORMENTINO</v>
      </c>
      <c r="E21" s="89">
        <v>1</v>
      </c>
      <c r="F21" s="112">
        <v>68.5</v>
      </c>
      <c r="G21" s="84" t="str">
        <f>INDEX($D$2:$D$11,B21)</f>
        <v>TORO LOCO</v>
      </c>
      <c r="H21" s="89">
        <v>2</v>
      </c>
      <c r="I21" s="111">
        <v>71.5</v>
      </c>
      <c r="J21" s="87"/>
      <c r="K21" s="94"/>
      <c r="L21" s="179">
        <v>3</v>
      </c>
      <c r="M21" s="135" t="s">
        <v>24</v>
      </c>
      <c r="N21" s="136">
        <v>29</v>
      </c>
      <c r="O21" s="137">
        <v>1374</v>
      </c>
      <c r="P21" s="183">
        <v>72.3157894736842</v>
      </c>
      <c r="Q21" s="179">
        <v>8</v>
      </c>
      <c r="R21" s="135" t="s">
        <v>285</v>
      </c>
      <c r="S21" s="136">
        <v>21</v>
      </c>
      <c r="T21" s="137">
        <v>1337.5</v>
      </c>
      <c r="U21" s="183">
        <v>70.39473684210526</v>
      </c>
      <c r="V21" s="1"/>
      <c r="X21" s="135" t="s">
        <v>24</v>
      </c>
      <c r="Y21" s="136">
        <v>41</v>
      </c>
      <c r="Z21" s="137">
        <f t="shared" si="0"/>
        <v>1940</v>
      </c>
      <c r="AA21" s="138">
        <f t="shared" si="1"/>
        <v>71.85185185185185</v>
      </c>
      <c r="AB21">
        <v>1305.5</v>
      </c>
      <c r="AC21" s="4">
        <v>68.5</v>
      </c>
      <c r="AD21" s="4">
        <v>81.5</v>
      </c>
      <c r="AE21" s="4">
        <v>62.5</v>
      </c>
      <c r="AF21" s="4">
        <v>63.5</v>
      </c>
      <c r="AG21" s="4">
        <v>80</v>
      </c>
      <c r="AH21" s="4">
        <v>64</v>
      </c>
      <c r="AI21" s="4">
        <v>65.5</v>
      </c>
      <c r="AJ21" s="4">
        <v>73</v>
      </c>
      <c r="AK21" s="4">
        <v>76</v>
      </c>
    </row>
    <row r="22" spans="1:37" ht="18">
      <c r="A22">
        <v>4</v>
      </c>
      <c r="B22">
        <v>7</v>
      </c>
      <c r="C22" s="90"/>
      <c r="D22" s="83" t="str">
        <f>INDEX($D$2:$D$11,A22)</f>
        <v>NEW TIM</v>
      </c>
      <c r="E22" s="89">
        <v>0</v>
      </c>
      <c r="F22" s="112">
        <v>62.5</v>
      </c>
      <c r="G22" s="84" t="str">
        <f>INDEX($D$2:$D$11,B22)</f>
        <v>CUCCIOLO</v>
      </c>
      <c r="H22" s="89">
        <v>1</v>
      </c>
      <c r="I22" s="111">
        <v>67.5</v>
      </c>
      <c r="J22" s="87"/>
      <c r="K22" s="94"/>
      <c r="L22" s="179">
        <v>4</v>
      </c>
      <c r="M22" s="135" t="s">
        <v>27</v>
      </c>
      <c r="N22" s="136">
        <v>25</v>
      </c>
      <c r="O22" s="137">
        <v>1342.5</v>
      </c>
      <c r="P22" s="183">
        <v>70.65789473684211</v>
      </c>
      <c r="Q22" s="179">
        <v>9</v>
      </c>
      <c r="R22" s="135" t="s">
        <v>23</v>
      </c>
      <c r="S22" s="136">
        <v>18</v>
      </c>
      <c r="T22" s="137">
        <v>1307</v>
      </c>
      <c r="U22" s="183">
        <v>68.78947368421052</v>
      </c>
      <c r="V22" s="1"/>
      <c r="X22" s="135" t="s">
        <v>285</v>
      </c>
      <c r="Y22" s="136">
        <v>41</v>
      </c>
      <c r="Z22" s="137">
        <f t="shared" si="0"/>
        <v>1925.5</v>
      </c>
      <c r="AA22" s="138">
        <f t="shared" si="1"/>
        <v>71.31481481481481</v>
      </c>
      <c r="AB22">
        <v>1266</v>
      </c>
      <c r="AC22" s="4">
        <v>71.5</v>
      </c>
      <c r="AD22" s="4">
        <v>83.5</v>
      </c>
      <c r="AE22" s="4">
        <v>81</v>
      </c>
      <c r="AF22" s="4">
        <v>74.5</v>
      </c>
      <c r="AG22" s="4">
        <v>65</v>
      </c>
      <c r="AH22" s="4">
        <v>71.5</v>
      </c>
      <c r="AI22" s="4">
        <v>64</v>
      </c>
      <c r="AJ22" s="4">
        <v>72</v>
      </c>
      <c r="AK22" s="4">
        <v>76.5</v>
      </c>
    </row>
    <row r="23" spans="1:37" ht="18.75" thickBot="1">
      <c r="A23">
        <v>5</v>
      </c>
      <c r="B23">
        <v>6</v>
      </c>
      <c r="C23" s="90"/>
      <c r="D23" s="83" t="str">
        <f>INDEX($D$2:$D$11,A23)</f>
        <v>MO MUORI</v>
      </c>
      <c r="E23" s="89">
        <v>2</v>
      </c>
      <c r="F23" s="112">
        <v>70.5</v>
      </c>
      <c r="G23" s="84" t="str">
        <f>INDEX($D$2:$D$11,B23)</f>
        <v>ALBATROS</v>
      </c>
      <c r="H23" s="89">
        <v>0</v>
      </c>
      <c r="I23" s="111">
        <v>63</v>
      </c>
      <c r="J23" s="87"/>
      <c r="K23" s="94"/>
      <c r="L23" s="180">
        <v>5</v>
      </c>
      <c r="M23" s="142" t="s">
        <v>25</v>
      </c>
      <c r="N23" s="143">
        <v>24</v>
      </c>
      <c r="O23" s="150">
        <v>1371</v>
      </c>
      <c r="P23" s="184">
        <v>72.15789473684211</v>
      </c>
      <c r="Q23" s="180">
        <v>10</v>
      </c>
      <c r="R23" s="142" t="s">
        <v>4</v>
      </c>
      <c r="S23" s="143">
        <v>15</v>
      </c>
      <c r="T23" s="150">
        <v>1259.5</v>
      </c>
      <c r="U23" s="184">
        <v>66.28947368421052</v>
      </c>
      <c r="V23" s="94"/>
      <c r="X23" s="135" t="s">
        <v>25</v>
      </c>
      <c r="Y23" s="136">
        <v>37</v>
      </c>
      <c r="Z23" s="137">
        <f t="shared" si="0"/>
        <v>1919.5</v>
      </c>
      <c r="AA23" s="138">
        <f t="shared" si="1"/>
        <v>71.0925925925926</v>
      </c>
      <c r="AB23">
        <v>1303.5</v>
      </c>
      <c r="AC23" s="4">
        <v>67.5</v>
      </c>
      <c r="AD23" s="4">
        <v>74</v>
      </c>
      <c r="AE23" s="4">
        <v>73.5</v>
      </c>
      <c r="AF23" s="4">
        <v>64.5</v>
      </c>
      <c r="AG23" s="4">
        <v>74</v>
      </c>
      <c r="AH23" s="4">
        <v>61</v>
      </c>
      <c r="AI23" s="4">
        <v>71</v>
      </c>
      <c r="AJ23" s="4">
        <v>70</v>
      </c>
      <c r="AK23" s="4">
        <v>60.5</v>
      </c>
    </row>
    <row r="24" spans="3:37" ht="18.75" thickTop="1">
      <c r="C24" s="70"/>
      <c r="D24" s="96"/>
      <c r="E24" s="97"/>
      <c r="F24" s="92"/>
      <c r="G24" s="97"/>
      <c r="H24" s="97"/>
      <c r="I24" s="92"/>
      <c r="J24" s="92"/>
      <c r="K24" s="94"/>
      <c r="L24" s="1"/>
      <c r="M24" s="1"/>
      <c r="N24" s="1"/>
      <c r="O24" s="1"/>
      <c r="P24" s="1"/>
      <c r="Q24" s="1"/>
      <c r="R24" s="1"/>
      <c r="S24" s="1"/>
      <c r="T24" s="1"/>
      <c r="U24" s="1"/>
      <c r="V24" s="94"/>
      <c r="X24" s="135" t="s">
        <v>27</v>
      </c>
      <c r="Y24" s="136">
        <v>36</v>
      </c>
      <c r="Z24" s="137">
        <f t="shared" si="0"/>
        <v>1893</v>
      </c>
      <c r="AA24" s="138">
        <f t="shared" si="1"/>
        <v>70.11111111111111</v>
      </c>
      <c r="AB24">
        <v>1272</v>
      </c>
      <c r="AC24" s="4">
        <v>70.5</v>
      </c>
      <c r="AD24" s="4">
        <v>63</v>
      </c>
      <c r="AE24" s="4">
        <v>68.5</v>
      </c>
      <c r="AF24" s="4">
        <v>66.5</v>
      </c>
      <c r="AG24" s="4">
        <v>65.5</v>
      </c>
      <c r="AH24" s="4">
        <v>66</v>
      </c>
      <c r="AI24" s="4">
        <v>79</v>
      </c>
      <c r="AJ24" s="4">
        <v>73</v>
      </c>
      <c r="AK24" s="4">
        <v>69</v>
      </c>
    </row>
    <row r="25" spans="3:37" ht="18.75" thickBot="1">
      <c r="C25" s="70"/>
      <c r="D25" s="96"/>
      <c r="E25" s="97"/>
      <c r="F25" s="92"/>
      <c r="G25" s="97"/>
      <c r="H25" s="97"/>
      <c r="I25" s="92"/>
      <c r="J25" s="92"/>
      <c r="K25" s="94"/>
      <c r="L25" s="1"/>
      <c r="M25" s="1"/>
      <c r="N25" s="1"/>
      <c r="O25" s="1"/>
      <c r="P25" s="1"/>
      <c r="Q25" s="1"/>
      <c r="R25" s="1"/>
      <c r="S25" s="1"/>
      <c r="T25" s="1"/>
      <c r="U25" s="1"/>
      <c r="V25" s="94"/>
      <c r="X25" s="135" t="s">
        <v>22</v>
      </c>
      <c r="Y25" s="136">
        <v>33</v>
      </c>
      <c r="Z25" s="137">
        <f t="shared" si="0"/>
        <v>1781.5</v>
      </c>
      <c r="AA25" s="138">
        <f t="shared" si="1"/>
        <v>65.98148148148148</v>
      </c>
      <c r="AB25">
        <v>1192.5</v>
      </c>
      <c r="AC25" s="4">
        <v>63</v>
      </c>
      <c r="AD25" s="4">
        <v>66</v>
      </c>
      <c r="AE25" s="4">
        <v>62</v>
      </c>
      <c r="AF25" s="4">
        <v>75</v>
      </c>
      <c r="AG25" s="4">
        <v>74.5</v>
      </c>
      <c r="AH25" s="4">
        <v>64.5</v>
      </c>
      <c r="AI25" s="4">
        <v>60</v>
      </c>
      <c r="AJ25" s="4">
        <v>58</v>
      </c>
      <c r="AK25" s="4">
        <v>66</v>
      </c>
    </row>
    <row r="26" spans="3:37" ht="19.5" thickBot="1" thickTop="1">
      <c r="C26" s="82" t="s">
        <v>333</v>
      </c>
      <c r="D26" s="83">
        <v>36947</v>
      </c>
      <c r="E26" s="84"/>
      <c r="F26" s="86"/>
      <c r="G26" s="84"/>
      <c r="H26" s="85"/>
      <c r="I26" s="86"/>
      <c r="J26" s="87"/>
      <c r="K26" s="94"/>
      <c r="L26" s="177">
        <v>20</v>
      </c>
      <c r="M26" s="131" t="s">
        <v>296</v>
      </c>
      <c r="N26" s="132" t="s">
        <v>293</v>
      </c>
      <c r="O26" s="133" t="s">
        <v>297</v>
      </c>
      <c r="P26" s="134" t="s">
        <v>298</v>
      </c>
      <c r="Q26" s="177">
        <f>L26</f>
        <v>20</v>
      </c>
      <c r="R26" s="185" t="s">
        <v>296</v>
      </c>
      <c r="S26" s="181" t="s">
        <v>293</v>
      </c>
      <c r="T26" s="186" t="s">
        <v>297</v>
      </c>
      <c r="U26" s="182" t="s">
        <v>298</v>
      </c>
      <c r="V26" s="94"/>
      <c r="X26" s="135" t="s">
        <v>21</v>
      </c>
      <c r="Y26" s="136">
        <v>32</v>
      </c>
      <c r="Z26" s="137">
        <f t="shared" si="0"/>
        <v>1885.5</v>
      </c>
      <c r="AA26" s="138">
        <f t="shared" si="1"/>
        <v>69.83333333333333</v>
      </c>
      <c r="AB26">
        <v>1265</v>
      </c>
      <c r="AC26" s="4">
        <v>62.5</v>
      </c>
      <c r="AD26" s="4">
        <v>74</v>
      </c>
      <c r="AE26" s="4">
        <v>71.5</v>
      </c>
      <c r="AF26" s="4">
        <v>73.5</v>
      </c>
      <c r="AG26" s="4">
        <v>63</v>
      </c>
      <c r="AH26" s="4">
        <v>74.5</v>
      </c>
      <c r="AI26" s="4">
        <v>67</v>
      </c>
      <c r="AJ26" s="4">
        <v>64.5</v>
      </c>
      <c r="AK26" s="4">
        <v>70</v>
      </c>
    </row>
    <row r="27" spans="1:37" ht="18">
      <c r="A27">
        <v>1</v>
      </c>
      <c r="B27">
        <v>9</v>
      </c>
      <c r="C27" s="70"/>
      <c r="D27" s="83" t="str">
        <f>INDEX($D$2:$D$11,A27)</f>
        <v>REAL VITELLOZZO</v>
      </c>
      <c r="E27" s="89">
        <v>0</v>
      </c>
      <c r="F27" s="111">
        <v>62</v>
      </c>
      <c r="G27" s="84" t="str">
        <f>INDEX($D$2:$D$11,B27)</f>
        <v>AD CAPOCCHIAM</v>
      </c>
      <c r="H27" s="89">
        <v>3</v>
      </c>
      <c r="I27" s="112">
        <v>76.5</v>
      </c>
      <c r="J27" s="87"/>
      <c r="K27" s="94"/>
      <c r="L27" s="178">
        <v>1</v>
      </c>
      <c r="M27" s="135" t="s">
        <v>56</v>
      </c>
      <c r="N27" s="136">
        <v>41</v>
      </c>
      <c r="O27" s="85">
        <v>1484.5</v>
      </c>
      <c r="P27" s="183">
        <v>74.225</v>
      </c>
      <c r="Q27" s="178">
        <v>6</v>
      </c>
      <c r="R27" s="135" t="s">
        <v>25</v>
      </c>
      <c r="S27" s="136">
        <v>24</v>
      </c>
      <c r="T27" s="137">
        <v>1445</v>
      </c>
      <c r="U27" s="183">
        <v>72.25</v>
      </c>
      <c r="V27" s="94"/>
      <c r="X27" s="135" t="s">
        <v>23</v>
      </c>
      <c r="Y27" s="136">
        <v>29</v>
      </c>
      <c r="Z27" s="137">
        <f t="shared" si="0"/>
        <v>1873</v>
      </c>
      <c r="AA27" s="138">
        <f t="shared" si="1"/>
        <v>69.37037037037037</v>
      </c>
      <c r="AB27">
        <v>1230</v>
      </c>
      <c r="AC27" s="4">
        <v>77</v>
      </c>
      <c r="AD27" s="4">
        <v>76.5</v>
      </c>
      <c r="AE27" s="4">
        <v>74</v>
      </c>
      <c r="AF27" s="4">
        <v>66.5</v>
      </c>
      <c r="AG27" s="4">
        <v>67</v>
      </c>
      <c r="AH27" s="4">
        <v>64</v>
      </c>
      <c r="AI27" s="4">
        <v>67.5</v>
      </c>
      <c r="AJ27" s="4">
        <v>74.5</v>
      </c>
      <c r="AK27" s="4">
        <v>76</v>
      </c>
    </row>
    <row r="28" spans="1:37" ht="18.75" thickBot="1">
      <c r="A28">
        <v>2</v>
      </c>
      <c r="B28">
        <v>8</v>
      </c>
      <c r="C28" s="70"/>
      <c r="D28" s="83" t="str">
        <f>INDEX($D$2:$D$11,A28)</f>
        <v>LAUDANO VI PUNIRA'</v>
      </c>
      <c r="E28" s="89">
        <v>1</v>
      </c>
      <c r="F28" s="111">
        <v>70</v>
      </c>
      <c r="G28" s="84" t="str">
        <f>INDEX($D$2:$D$11,B28)</f>
        <v>TORO LOCO</v>
      </c>
      <c r="H28" s="89">
        <v>4</v>
      </c>
      <c r="I28" s="111">
        <v>83</v>
      </c>
      <c r="J28" s="87"/>
      <c r="K28" s="94"/>
      <c r="L28" s="179">
        <v>2</v>
      </c>
      <c r="M28" s="135" t="s">
        <v>20</v>
      </c>
      <c r="N28" s="136">
        <v>37</v>
      </c>
      <c r="O28" s="137">
        <v>1451</v>
      </c>
      <c r="P28" s="183">
        <v>72.55</v>
      </c>
      <c r="Q28" s="179">
        <v>7</v>
      </c>
      <c r="R28" s="135" t="s">
        <v>285</v>
      </c>
      <c r="S28" s="136">
        <v>24</v>
      </c>
      <c r="T28" s="137">
        <v>1421</v>
      </c>
      <c r="U28" s="183">
        <v>71.05</v>
      </c>
      <c r="V28" s="94"/>
      <c r="X28" s="142" t="s">
        <v>4</v>
      </c>
      <c r="Y28" s="143">
        <v>23</v>
      </c>
      <c r="Z28" s="137">
        <f t="shared" si="0"/>
        <v>1797</v>
      </c>
      <c r="AA28" s="138">
        <f t="shared" si="1"/>
        <v>66.55555555555556</v>
      </c>
      <c r="AB28">
        <v>1204</v>
      </c>
      <c r="AC28" s="4">
        <v>55.5</v>
      </c>
      <c r="AD28" s="4">
        <v>76.5</v>
      </c>
      <c r="AE28" s="4">
        <v>63.5</v>
      </c>
      <c r="AF28" s="4">
        <v>78.5</v>
      </c>
      <c r="AG28" s="4">
        <v>66</v>
      </c>
      <c r="AH28" s="4">
        <v>65</v>
      </c>
      <c r="AI28" s="4">
        <v>66</v>
      </c>
      <c r="AJ28" s="4">
        <v>64</v>
      </c>
      <c r="AK28" s="4">
        <v>58</v>
      </c>
    </row>
    <row r="29" spans="1:22" ht="18.75" thickTop="1">
      <c r="A29">
        <v>3</v>
      </c>
      <c r="B29">
        <v>7</v>
      </c>
      <c r="C29" s="70"/>
      <c r="D29" s="83" t="str">
        <f>INDEX($D$2:$D$11,A29)</f>
        <v>TORMENTINO</v>
      </c>
      <c r="E29" s="89">
        <v>4</v>
      </c>
      <c r="F29" s="112">
        <v>81.5</v>
      </c>
      <c r="G29" s="84" t="str">
        <f>INDEX($D$2:$D$11,B29)</f>
        <v>CUCCIOLO</v>
      </c>
      <c r="H29" s="89">
        <v>2</v>
      </c>
      <c r="I29" s="111">
        <v>74</v>
      </c>
      <c r="J29" s="87"/>
      <c r="K29" s="94"/>
      <c r="L29" s="179">
        <v>3</v>
      </c>
      <c r="M29" s="135" t="s">
        <v>24</v>
      </c>
      <c r="N29" s="136">
        <v>32</v>
      </c>
      <c r="O29" s="137">
        <v>1455.5</v>
      </c>
      <c r="P29" s="183">
        <v>72.775</v>
      </c>
      <c r="Q29" s="179">
        <v>8</v>
      </c>
      <c r="R29" s="135" t="s">
        <v>22</v>
      </c>
      <c r="S29" s="136">
        <v>22</v>
      </c>
      <c r="T29" s="137">
        <v>1321.5</v>
      </c>
      <c r="U29" s="183">
        <v>66.075</v>
      </c>
      <c r="V29" s="94"/>
    </row>
    <row r="30" spans="1:22" ht="18">
      <c r="A30">
        <v>4</v>
      </c>
      <c r="B30">
        <v>6</v>
      </c>
      <c r="C30" s="70"/>
      <c r="D30" s="83" t="str">
        <f>INDEX($D$2:$D$11,A30)</f>
        <v>NEW TIM</v>
      </c>
      <c r="E30" s="89">
        <v>3</v>
      </c>
      <c r="F30" s="112">
        <v>74</v>
      </c>
      <c r="G30" s="84" t="str">
        <f>INDEX($D$2:$D$11,B30)</f>
        <v>ALBATROS</v>
      </c>
      <c r="H30" s="89">
        <v>1</v>
      </c>
      <c r="I30" s="111">
        <v>66</v>
      </c>
      <c r="J30" s="87"/>
      <c r="K30" s="94"/>
      <c r="L30" s="179">
        <v>4</v>
      </c>
      <c r="M30" s="135" t="s">
        <v>21</v>
      </c>
      <c r="N30" s="136">
        <v>26</v>
      </c>
      <c r="O30" s="137">
        <v>1401.5</v>
      </c>
      <c r="P30" s="183">
        <v>70.075</v>
      </c>
      <c r="Q30" s="179">
        <v>9</v>
      </c>
      <c r="R30" s="135" t="s">
        <v>23</v>
      </c>
      <c r="S30" s="136">
        <v>21</v>
      </c>
      <c r="T30" s="137">
        <v>1383.5</v>
      </c>
      <c r="U30" s="183">
        <v>69.175</v>
      </c>
      <c r="V30" s="94"/>
    </row>
    <row r="31" spans="1:22" ht="18.75" thickBot="1">
      <c r="A31">
        <v>5</v>
      </c>
      <c r="B31">
        <v>10</v>
      </c>
      <c r="C31" s="70"/>
      <c r="D31" s="83" t="str">
        <f>INDEX($D$2:$D$11,A31)</f>
        <v>MO MUORI</v>
      </c>
      <c r="E31" s="89">
        <v>0</v>
      </c>
      <c r="F31" s="112">
        <v>63</v>
      </c>
      <c r="G31" s="84" t="str">
        <f>INDEX($D$2:$D$11,B31)</f>
        <v>LES SASICCES</v>
      </c>
      <c r="H31" s="89">
        <v>3</v>
      </c>
      <c r="I31" s="111">
        <v>76.5</v>
      </c>
      <c r="J31" s="87"/>
      <c r="K31" s="94"/>
      <c r="L31" s="180">
        <v>5</v>
      </c>
      <c r="M31" s="142" t="s">
        <v>27</v>
      </c>
      <c r="N31" s="143">
        <v>25</v>
      </c>
      <c r="O31" s="150">
        <v>1405.5</v>
      </c>
      <c r="P31" s="184">
        <v>70.275</v>
      </c>
      <c r="Q31" s="180">
        <v>10</v>
      </c>
      <c r="R31" s="142" t="s">
        <v>4</v>
      </c>
      <c r="S31" s="143">
        <v>18</v>
      </c>
      <c r="T31" s="150">
        <v>1336</v>
      </c>
      <c r="U31" s="184">
        <v>66.8</v>
      </c>
      <c r="V31" s="94"/>
    </row>
    <row r="32" spans="3:26" ht="13.5" thickTop="1">
      <c r="C32" s="70"/>
      <c r="D32" s="96"/>
      <c r="E32" s="97"/>
      <c r="F32" s="92"/>
      <c r="G32" s="97"/>
      <c r="H32" s="97"/>
      <c r="I32" s="92"/>
      <c r="J32" s="92"/>
      <c r="K32" s="94"/>
      <c r="L32" s="1"/>
      <c r="M32" s="1"/>
      <c r="N32" s="1"/>
      <c r="O32" s="1"/>
      <c r="P32" s="1"/>
      <c r="Q32" s="1"/>
      <c r="R32" s="1"/>
      <c r="S32" s="1"/>
      <c r="T32" s="1"/>
      <c r="U32" s="1"/>
      <c r="V32" s="94"/>
      <c r="W32" s="93"/>
      <c r="Z32">
        <v>1339.5</v>
      </c>
    </row>
    <row r="33" spans="3:26" ht="13.5" thickBot="1">
      <c r="C33" s="70"/>
      <c r="D33" s="96"/>
      <c r="E33" s="97"/>
      <c r="F33" s="92"/>
      <c r="G33" s="97"/>
      <c r="H33" s="97"/>
      <c r="I33" s="92"/>
      <c r="J33" s="92"/>
      <c r="K33" s="94"/>
      <c r="L33" s="1"/>
      <c r="M33" s="1"/>
      <c r="N33" s="1"/>
      <c r="O33" s="1"/>
      <c r="P33" s="1"/>
      <c r="Q33" s="1"/>
      <c r="R33" s="1"/>
      <c r="S33" s="1"/>
      <c r="T33" s="1"/>
      <c r="U33" s="1"/>
      <c r="V33" s="94"/>
      <c r="Z33">
        <v>1307.5</v>
      </c>
    </row>
    <row r="34" spans="3:26" ht="19.5" thickBot="1" thickTop="1">
      <c r="C34" s="82" t="s">
        <v>334</v>
      </c>
      <c r="D34" s="83">
        <v>36954</v>
      </c>
      <c r="E34" s="84"/>
      <c r="F34" s="86"/>
      <c r="G34" s="84"/>
      <c r="H34" s="85"/>
      <c r="I34" s="86"/>
      <c r="J34" s="87"/>
      <c r="K34" s="94"/>
      <c r="L34" s="177">
        <v>21</v>
      </c>
      <c r="M34" s="131" t="s">
        <v>296</v>
      </c>
      <c r="N34" s="132" t="s">
        <v>293</v>
      </c>
      <c r="O34" s="133" t="s">
        <v>297</v>
      </c>
      <c r="P34" s="134" t="s">
        <v>298</v>
      </c>
      <c r="Q34" s="177">
        <f>L34</f>
        <v>21</v>
      </c>
      <c r="R34" s="185" t="s">
        <v>296</v>
      </c>
      <c r="S34" s="181" t="s">
        <v>293</v>
      </c>
      <c r="T34" s="186" t="s">
        <v>297</v>
      </c>
      <c r="U34" s="182" t="s">
        <v>298</v>
      </c>
      <c r="V34" s="94"/>
      <c r="Z34">
        <v>1305.5</v>
      </c>
    </row>
    <row r="35" spans="1:26" ht="18">
      <c r="A35">
        <v>1</v>
      </c>
      <c r="B35">
        <v>8</v>
      </c>
      <c r="C35" s="70"/>
      <c r="D35" s="83" t="str">
        <f>INDEX($D$2:$D$11,A35)</f>
        <v>REAL VITELLOZZO</v>
      </c>
      <c r="E35" s="89">
        <v>1</v>
      </c>
      <c r="F35" s="111">
        <v>71</v>
      </c>
      <c r="G35" s="84" t="str">
        <f>INDEX($D$2:$D$11,B35)</f>
        <v>TORO LOCO</v>
      </c>
      <c r="H35" s="89">
        <v>3</v>
      </c>
      <c r="I35" s="112">
        <v>81</v>
      </c>
      <c r="J35" s="87"/>
      <c r="K35" s="94"/>
      <c r="L35" s="178">
        <v>1</v>
      </c>
      <c r="M35" s="135" t="s">
        <v>56</v>
      </c>
      <c r="N35" s="136">
        <v>41</v>
      </c>
      <c r="O35" s="85">
        <v>1555.5</v>
      </c>
      <c r="P35" s="183">
        <v>74.07142857142857</v>
      </c>
      <c r="Q35" s="178">
        <v>6</v>
      </c>
      <c r="R35" s="135" t="s">
        <v>285</v>
      </c>
      <c r="S35" s="136">
        <v>27</v>
      </c>
      <c r="T35" s="137">
        <v>1502</v>
      </c>
      <c r="U35" s="183">
        <v>71.52380952380952</v>
      </c>
      <c r="V35" s="94"/>
      <c r="Z35">
        <v>1265</v>
      </c>
    </row>
    <row r="36" spans="1:26" ht="18">
      <c r="A36">
        <v>2</v>
      </c>
      <c r="B36">
        <v>7</v>
      </c>
      <c r="C36" s="70"/>
      <c r="D36" s="83" t="str">
        <f>INDEX($D$2:$D$11,A36)</f>
        <v>LAUDANO VI PUNIRA'</v>
      </c>
      <c r="E36" s="89">
        <v>0</v>
      </c>
      <c r="F36" s="111">
        <v>60.5</v>
      </c>
      <c r="G36" s="84" t="str">
        <f>INDEX($D$2:$D$11,B36)</f>
        <v>CUCCIOLO</v>
      </c>
      <c r="H36" s="89">
        <v>3</v>
      </c>
      <c r="I36" s="111">
        <v>73.5</v>
      </c>
      <c r="J36" s="87"/>
      <c r="K36" s="94"/>
      <c r="L36" s="179">
        <v>2</v>
      </c>
      <c r="M36" s="135" t="s">
        <v>20</v>
      </c>
      <c r="N36" s="136">
        <v>37</v>
      </c>
      <c r="O36" s="137">
        <v>1511.5</v>
      </c>
      <c r="P36" s="183">
        <v>71.97619047619048</v>
      </c>
      <c r="Q36" s="179">
        <v>7</v>
      </c>
      <c r="R36" s="135" t="s">
        <v>27</v>
      </c>
      <c r="S36" s="136">
        <v>25</v>
      </c>
      <c r="T36" s="137">
        <v>1474</v>
      </c>
      <c r="U36" s="183">
        <v>70.19047619047619</v>
      </c>
      <c r="V36" s="94"/>
      <c r="Z36">
        <v>1272</v>
      </c>
    </row>
    <row r="37" spans="1:26" ht="18">
      <c r="A37">
        <v>3</v>
      </c>
      <c r="B37">
        <v>6</v>
      </c>
      <c r="C37" s="70"/>
      <c r="D37" s="83" t="str">
        <f>INDEX($D$2:$D$11,A37)</f>
        <v>TORMENTINO</v>
      </c>
      <c r="E37" s="89">
        <v>1</v>
      </c>
      <c r="F37" s="112">
        <v>62.5</v>
      </c>
      <c r="G37" s="84" t="str">
        <f>INDEX($D$2:$D$11,B37)</f>
        <v>ALBATROS</v>
      </c>
      <c r="H37" s="89">
        <v>1</v>
      </c>
      <c r="I37" s="111">
        <v>62</v>
      </c>
      <c r="J37" s="87"/>
      <c r="K37" s="94"/>
      <c r="L37" s="179">
        <v>3</v>
      </c>
      <c r="M37" s="135" t="s">
        <v>24</v>
      </c>
      <c r="N37" s="136">
        <v>33</v>
      </c>
      <c r="O37" s="137">
        <v>1518</v>
      </c>
      <c r="P37" s="183">
        <v>72.28571428571429</v>
      </c>
      <c r="Q37" s="179">
        <v>8</v>
      </c>
      <c r="R37" s="135" t="s">
        <v>23</v>
      </c>
      <c r="S37" s="136">
        <v>24</v>
      </c>
      <c r="T37" s="137">
        <v>1457.5</v>
      </c>
      <c r="U37" s="183">
        <v>69.4047619047619</v>
      </c>
      <c r="V37" s="94"/>
      <c r="Z37">
        <v>1192.5</v>
      </c>
    </row>
    <row r="38" spans="1:26" ht="18">
      <c r="A38">
        <v>4</v>
      </c>
      <c r="B38">
        <v>5</v>
      </c>
      <c r="C38" s="70"/>
      <c r="D38" s="83" t="str">
        <f>INDEX($D$2:$D$11,A38)</f>
        <v>NEW TIM</v>
      </c>
      <c r="E38" s="89">
        <v>2</v>
      </c>
      <c r="F38" s="112">
        <v>71.5</v>
      </c>
      <c r="G38" s="84" t="str">
        <f>INDEX($D$2:$D$11,B38)</f>
        <v>MO MUORI</v>
      </c>
      <c r="H38" s="89">
        <v>1</v>
      </c>
      <c r="I38" s="111">
        <v>66.5</v>
      </c>
      <c r="J38" s="87"/>
      <c r="K38" s="94"/>
      <c r="L38" s="179">
        <v>4</v>
      </c>
      <c r="M38" s="135" t="s">
        <v>21</v>
      </c>
      <c r="N38" s="136">
        <v>29</v>
      </c>
      <c r="O38" s="137">
        <v>1473</v>
      </c>
      <c r="P38" s="183">
        <v>70.14285714285714</v>
      </c>
      <c r="Q38" s="179">
        <v>9</v>
      </c>
      <c r="R38" s="135" t="s">
        <v>22</v>
      </c>
      <c r="S38" s="136">
        <v>23</v>
      </c>
      <c r="T38" s="137">
        <v>1383.5</v>
      </c>
      <c r="U38" s="183">
        <v>65.88095238095238</v>
      </c>
      <c r="V38" s="94"/>
      <c r="Z38">
        <v>1303.5</v>
      </c>
    </row>
    <row r="39" spans="1:26" ht="18.75" thickBot="1">
      <c r="A39">
        <v>9</v>
      </c>
      <c r="B39">
        <v>10</v>
      </c>
      <c r="C39" s="70"/>
      <c r="D39" s="83" t="str">
        <f>INDEX($D$2:$D$11,A39)</f>
        <v>AD CAPOCCHIAM</v>
      </c>
      <c r="E39" s="89">
        <v>2</v>
      </c>
      <c r="F39" s="112">
        <v>74</v>
      </c>
      <c r="G39" s="84" t="str">
        <f>INDEX($D$2:$D$11,B39)</f>
        <v>LES SASICCES</v>
      </c>
      <c r="H39" s="89">
        <v>0</v>
      </c>
      <c r="I39" s="111">
        <v>63.5</v>
      </c>
      <c r="J39" s="87"/>
      <c r="K39" s="94"/>
      <c r="L39" s="180">
        <v>5</v>
      </c>
      <c r="M39" s="142" t="s">
        <v>25</v>
      </c>
      <c r="N39" s="143">
        <v>27</v>
      </c>
      <c r="O39" s="150">
        <v>1518.5</v>
      </c>
      <c r="P39" s="184">
        <v>72.30952380952381</v>
      </c>
      <c r="Q39" s="180">
        <v>10</v>
      </c>
      <c r="R39" s="142" t="s">
        <v>4</v>
      </c>
      <c r="S39" s="143">
        <v>18</v>
      </c>
      <c r="T39" s="150">
        <v>1399.5</v>
      </c>
      <c r="U39" s="184">
        <v>66.64285714285714</v>
      </c>
      <c r="V39" s="94"/>
      <c r="Z39">
        <v>1266</v>
      </c>
    </row>
    <row r="40" spans="3:26" ht="13.5" thickTop="1">
      <c r="C40" s="70"/>
      <c r="D40" s="96"/>
      <c r="E40" s="97"/>
      <c r="F40" s="92"/>
      <c r="G40" s="97"/>
      <c r="H40" s="97"/>
      <c r="I40" s="92"/>
      <c r="J40" s="92"/>
      <c r="K40" s="94"/>
      <c r="L40" s="1"/>
      <c r="M40" s="1"/>
      <c r="N40" s="1"/>
      <c r="O40" s="1"/>
      <c r="P40" s="1"/>
      <c r="Q40" s="1"/>
      <c r="R40" s="1"/>
      <c r="S40" s="1"/>
      <c r="T40" s="1"/>
      <c r="U40" s="1"/>
      <c r="V40" s="94"/>
      <c r="Z40">
        <v>1230</v>
      </c>
    </row>
    <row r="41" spans="3:26" ht="13.5" thickBot="1">
      <c r="C41" s="70"/>
      <c r="D41" s="96"/>
      <c r="E41" s="97"/>
      <c r="F41" s="92"/>
      <c r="G41" s="97"/>
      <c r="H41" s="97"/>
      <c r="I41" s="92"/>
      <c r="J41" s="92"/>
      <c r="K41" s="94"/>
      <c r="L41" s="1"/>
      <c r="M41" s="1"/>
      <c r="N41" s="1"/>
      <c r="O41" s="1"/>
      <c r="P41" s="1"/>
      <c r="Q41" s="1"/>
      <c r="R41" s="1"/>
      <c r="S41" s="1"/>
      <c r="T41" s="1"/>
      <c r="U41" s="1"/>
      <c r="V41" s="94"/>
      <c r="Z41">
        <v>1204</v>
      </c>
    </row>
    <row r="42" spans="3:22" ht="19.5" thickBot="1" thickTop="1">
      <c r="C42" s="82" t="s">
        <v>335</v>
      </c>
      <c r="D42" s="83">
        <v>36961</v>
      </c>
      <c r="E42" s="84"/>
      <c r="F42" s="86"/>
      <c r="G42" s="84"/>
      <c r="H42" s="85"/>
      <c r="I42" s="86"/>
      <c r="J42" s="87"/>
      <c r="K42" s="94"/>
      <c r="L42" s="177">
        <v>22</v>
      </c>
      <c r="M42" s="131" t="s">
        <v>296</v>
      </c>
      <c r="N42" s="132" t="s">
        <v>293</v>
      </c>
      <c r="O42" s="133" t="s">
        <v>297</v>
      </c>
      <c r="P42" s="134" t="s">
        <v>298</v>
      </c>
      <c r="Q42" s="177">
        <f>L42</f>
        <v>22</v>
      </c>
      <c r="R42" s="185" t="s">
        <v>296</v>
      </c>
      <c r="S42" s="181" t="s">
        <v>293</v>
      </c>
      <c r="T42" s="186" t="s">
        <v>297</v>
      </c>
      <c r="U42" s="182" t="s">
        <v>298</v>
      </c>
      <c r="V42" s="94"/>
    </row>
    <row r="43" spans="1:22" ht="18">
      <c r="A43">
        <v>1</v>
      </c>
      <c r="B43">
        <v>7</v>
      </c>
      <c r="C43" s="70"/>
      <c r="D43" s="83" t="str">
        <f>INDEX($D$2:$D$11,A43)</f>
        <v>REAL VITELLOZZO</v>
      </c>
      <c r="E43" s="89">
        <v>0</v>
      </c>
      <c r="F43" s="111">
        <v>64.5</v>
      </c>
      <c r="G43" s="84" t="str">
        <f>INDEX($D$2:$D$11,B43)</f>
        <v>CUCCIOLO</v>
      </c>
      <c r="H43" s="89">
        <v>0</v>
      </c>
      <c r="I43" s="112">
        <v>64.5</v>
      </c>
      <c r="J43" s="87"/>
      <c r="K43" s="94"/>
      <c r="L43" s="178">
        <v>1</v>
      </c>
      <c r="M43" s="135" t="s">
        <v>56</v>
      </c>
      <c r="N43" s="136">
        <v>42</v>
      </c>
      <c r="O43" s="85">
        <v>1620</v>
      </c>
      <c r="P43" s="183">
        <v>73.63636363636364</v>
      </c>
      <c r="Q43" s="178">
        <v>6</v>
      </c>
      <c r="R43" s="135" t="s">
        <v>25</v>
      </c>
      <c r="S43" s="136">
        <v>28</v>
      </c>
      <c r="T43" s="137">
        <v>1583</v>
      </c>
      <c r="U43" s="183">
        <v>71.95454545454545</v>
      </c>
      <c r="V43" s="94"/>
    </row>
    <row r="44" spans="1:22" ht="18">
      <c r="A44">
        <v>2</v>
      </c>
      <c r="B44">
        <v>6</v>
      </c>
      <c r="C44" s="70"/>
      <c r="D44" s="83" t="str">
        <f>INDEX($D$2:$D$11,A44)</f>
        <v>LAUDANO VI PUNIRA'</v>
      </c>
      <c r="E44" s="89">
        <v>2</v>
      </c>
      <c r="F44" s="111">
        <v>72</v>
      </c>
      <c r="G44" s="84" t="str">
        <f>INDEX($D$2:$D$11,B44)</f>
        <v>ALBATROS</v>
      </c>
      <c r="H44" s="91">
        <v>3</v>
      </c>
      <c r="I44" s="111">
        <v>75</v>
      </c>
      <c r="J44" s="87"/>
      <c r="K44" s="94"/>
      <c r="L44" s="179">
        <v>2</v>
      </c>
      <c r="M44" s="135" t="s">
        <v>20</v>
      </c>
      <c r="N44" s="136">
        <v>37</v>
      </c>
      <c r="O44" s="137">
        <v>1583.5</v>
      </c>
      <c r="P44" s="183">
        <v>71.97727272727273</v>
      </c>
      <c r="Q44" s="179">
        <v>7</v>
      </c>
      <c r="R44" s="135" t="s">
        <v>27</v>
      </c>
      <c r="S44" s="136">
        <v>28</v>
      </c>
      <c r="T44" s="137">
        <v>1540.5</v>
      </c>
      <c r="U44" s="183">
        <v>70.02272727272727</v>
      </c>
      <c r="V44" s="94"/>
    </row>
    <row r="45" spans="1:22" ht="18">
      <c r="A45">
        <v>3</v>
      </c>
      <c r="B45">
        <v>5</v>
      </c>
      <c r="C45" s="70"/>
      <c r="D45" s="83" t="str">
        <f>INDEX($D$2:$D$11,A45)</f>
        <v>TORMENTINO</v>
      </c>
      <c r="E45" s="89">
        <v>0</v>
      </c>
      <c r="F45" s="112">
        <v>63.5</v>
      </c>
      <c r="G45" s="84" t="str">
        <f>INDEX($D$2:$D$11,B45)</f>
        <v>MO MUORI</v>
      </c>
      <c r="H45" s="91">
        <v>1</v>
      </c>
      <c r="I45" s="111">
        <v>67.5</v>
      </c>
      <c r="J45" s="87"/>
      <c r="K45" s="94"/>
      <c r="L45" s="179">
        <v>3</v>
      </c>
      <c r="M45" s="135" t="s">
        <v>24</v>
      </c>
      <c r="N45" s="136">
        <v>33</v>
      </c>
      <c r="O45" s="137">
        <v>1581.5</v>
      </c>
      <c r="P45" s="183">
        <v>71.88636363636364</v>
      </c>
      <c r="Q45" s="179">
        <v>8</v>
      </c>
      <c r="R45" s="135" t="s">
        <v>22</v>
      </c>
      <c r="S45" s="136">
        <v>26</v>
      </c>
      <c r="T45" s="137">
        <v>1458.5</v>
      </c>
      <c r="U45" s="183">
        <v>66.29545454545455</v>
      </c>
      <c r="V45" s="94"/>
    </row>
    <row r="46" spans="1:22" ht="18">
      <c r="A46">
        <v>4</v>
      </c>
      <c r="B46">
        <v>10</v>
      </c>
      <c r="C46" s="70"/>
      <c r="D46" s="83" t="str">
        <f>INDEX($D$2:$D$11,A46)</f>
        <v>NEW TIM</v>
      </c>
      <c r="E46" s="89">
        <v>2</v>
      </c>
      <c r="F46" s="112">
        <v>73.5</v>
      </c>
      <c r="G46" s="84" t="str">
        <f>INDEX($D$2:$D$11,B46)</f>
        <v>LES SASICCES</v>
      </c>
      <c r="H46" s="91">
        <v>3</v>
      </c>
      <c r="I46" s="111">
        <v>78.5</v>
      </c>
      <c r="J46" s="87"/>
      <c r="K46" s="94"/>
      <c r="L46" s="179">
        <v>4</v>
      </c>
      <c r="M46" s="135" t="s">
        <v>285</v>
      </c>
      <c r="N46" s="136">
        <v>30</v>
      </c>
      <c r="O46" s="137">
        <v>1576.5</v>
      </c>
      <c r="P46" s="183">
        <v>71.6590909090909</v>
      </c>
      <c r="Q46" s="179">
        <v>9</v>
      </c>
      <c r="R46" s="135" t="s">
        <v>23</v>
      </c>
      <c r="S46" s="136">
        <v>24</v>
      </c>
      <c r="T46" s="137">
        <v>1524</v>
      </c>
      <c r="U46" s="183">
        <v>69.27272727272727</v>
      </c>
      <c r="V46" s="94"/>
    </row>
    <row r="47" spans="1:22" ht="18.75" thickBot="1">
      <c r="A47">
        <v>8</v>
      </c>
      <c r="B47">
        <v>9</v>
      </c>
      <c r="C47" s="70"/>
      <c r="D47" s="83" t="str">
        <f>INDEX($D$2:$D$11,A47)</f>
        <v>TORO LOCO</v>
      </c>
      <c r="E47" s="89">
        <v>3</v>
      </c>
      <c r="F47" s="112">
        <v>74.5</v>
      </c>
      <c r="G47" s="84" t="str">
        <f>INDEX($D$2:$D$11,B47)</f>
        <v>AD CAPOCCHIAM</v>
      </c>
      <c r="H47" s="91">
        <v>1</v>
      </c>
      <c r="I47" s="111">
        <v>66.5</v>
      </c>
      <c r="J47" s="87"/>
      <c r="K47" s="94"/>
      <c r="L47" s="180">
        <v>5</v>
      </c>
      <c r="M47" s="142" t="s">
        <v>21</v>
      </c>
      <c r="N47" s="143">
        <v>29</v>
      </c>
      <c r="O47" s="150">
        <v>1546.5</v>
      </c>
      <c r="P47" s="184">
        <v>70.29545454545455</v>
      </c>
      <c r="Q47" s="180">
        <v>10</v>
      </c>
      <c r="R47" s="142" t="s">
        <v>4</v>
      </c>
      <c r="S47" s="143">
        <v>21</v>
      </c>
      <c r="T47" s="150">
        <v>1478</v>
      </c>
      <c r="U47" s="184">
        <v>67.18181818181819</v>
      </c>
      <c r="V47" s="94"/>
    </row>
    <row r="48" spans="3:22" ht="13.5" thickTop="1">
      <c r="C48" s="70"/>
      <c r="D48" s="96"/>
      <c r="E48" s="97"/>
      <c r="F48" s="92"/>
      <c r="G48" s="97"/>
      <c r="H48" s="97"/>
      <c r="I48" s="92"/>
      <c r="J48" s="92"/>
      <c r="K48" s="94"/>
      <c r="L48" s="1"/>
      <c r="M48" s="1"/>
      <c r="N48" s="1"/>
      <c r="O48" s="1"/>
      <c r="P48" s="1"/>
      <c r="Q48" s="1"/>
      <c r="R48" s="1"/>
      <c r="S48" s="1"/>
      <c r="T48" s="1"/>
      <c r="U48" s="1"/>
      <c r="V48" s="94"/>
    </row>
    <row r="49" spans="3:22" ht="13.5" thickBot="1">
      <c r="C49" s="70"/>
      <c r="D49" s="96"/>
      <c r="E49" s="97"/>
      <c r="F49" s="92"/>
      <c r="G49" s="97"/>
      <c r="H49" s="97"/>
      <c r="I49" s="92"/>
      <c r="J49" s="92"/>
      <c r="K49" s="94"/>
      <c r="L49" s="1"/>
      <c r="M49" s="1"/>
      <c r="N49" s="1"/>
      <c r="O49" s="1"/>
      <c r="P49" s="1"/>
      <c r="Q49" s="1"/>
      <c r="R49" s="1"/>
      <c r="S49" s="1"/>
      <c r="T49" s="1"/>
      <c r="U49" s="1"/>
      <c r="V49" s="94"/>
    </row>
    <row r="50" spans="3:22" ht="19.5" thickBot="1" thickTop="1">
      <c r="C50" s="82" t="s">
        <v>336</v>
      </c>
      <c r="D50" s="83">
        <v>36968</v>
      </c>
      <c r="E50" s="84"/>
      <c r="F50" s="86"/>
      <c r="G50" s="84"/>
      <c r="H50" s="85"/>
      <c r="I50" s="86"/>
      <c r="J50" s="87"/>
      <c r="K50" s="94"/>
      <c r="L50" s="177">
        <v>23</v>
      </c>
      <c r="M50" s="131" t="s">
        <v>296</v>
      </c>
      <c r="N50" s="132" t="s">
        <v>293</v>
      </c>
      <c r="O50" s="133" t="s">
        <v>297</v>
      </c>
      <c r="P50" s="134" t="s">
        <v>298</v>
      </c>
      <c r="Q50" s="177">
        <f>L50</f>
        <v>23</v>
      </c>
      <c r="R50" s="185" t="s">
        <v>296</v>
      </c>
      <c r="S50" s="181" t="s">
        <v>293</v>
      </c>
      <c r="T50" s="186" t="s">
        <v>297</v>
      </c>
      <c r="U50" s="182" t="s">
        <v>298</v>
      </c>
      <c r="V50" s="94"/>
    </row>
    <row r="51" spans="1:22" ht="18">
      <c r="A51">
        <v>1</v>
      </c>
      <c r="B51">
        <v>6</v>
      </c>
      <c r="C51" s="70"/>
      <c r="D51" s="83" t="str">
        <f>INDEX($D$2:$D$11,A51)</f>
        <v>REAL VITELLOZZO</v>
      </c>
      <c r="E51" s="89">
        <v>1</v>
      </c>
      <c r="F51" s="111">
        <v>71.5</v>
      </c>
      <c r="G51" s="84" t="str">
        <f>INDEX($D$2:$D$11,B51)</f>
        <v>ALBATROS</v>
      </c>
      <c r="H51" s="89">
        <v>2</v>
      </c>
      <c r="I51" s="112">
        <v>74.5</v>
      </c>
      <c r="J51" s="87"/>
      <c r="K51" s="94"/>
      <c r="L51" s="178">
        <v>1</v>
      </c>
      <c r="M51" s="135" t="s">
        <v>56</v>
      </c>
      <c r="N51" s="136">
        <v>42</v>
      </c>
      <c r="O51" s="85">
        <v>1691.5</v>
      </c>
      <c r="P51" s="183">
        <v>73.54347826086956</v>
      </c>
      <c r="Q51" s="178">
        <v>6</v>
      </c>
      <c r="R51" s="135" t="s">
        <v>21</v>
      </c>
      <c r="S51" s="136">
        <v>29</v>
      </c>
      <c r="T51" s="137">
        <v>1609.5</v>
      </c>
      <c r="U51" s="183">
        <v>69.97826086956522</v>
      </c>
      <c r="V51" s="94"/>
    </row>
    <row r="52" spans="1:22" ht="18">
      <c r="A52">
        <v>2</v>
      </c>
      <c r="B52">
        <v>5</v>
      </c>
      <c r="C52" s="70"/>
      <c r="D52" s="83" t="str">
        <f>INDEX($D$2:$D$11,A52)</f>
        <v>LAUDANO VI PUNIRA'</v>
      </c>
      <c r="E52" s="89">
        <v>0</v>
      </c>
      <c r="F52" s="111">
        <v>67.5</v>
      </c>
      <c r="G52" s="84" t="str">
        <f>INDEX($D$2:$D$11,B52)</f>
        <v>MO MUORI</v>
      </c>
      <c r="H52" s="89">
        <v>0</v>
      </c>
      <c r="I52" s="111">
        <v>65.5</v>
      </c>
      <c r="J52" s="87"/>
      <c r="K52" s="94"/>
      <c r="L52" s="179">
        <v>2</v>
      </c>
      <c r="M52" s="135" t="s">
        <v>20</v>
      </c>
      <c r="N52" s="136">
        <v>38</v>
      </c>
      <c r="O52" s="137">
        <v>1651</v>
      </c>
      <c r="P52" s="183">
        <v>71.78260869565217</v>
      </c>
      <c r="Q52" s="179">
        <v>7</v>
      </c>
      <c r="R52" s="135" t="s">
        <v>27</v>
      </c>
      <c r="S52" s="136">
        <v>29</v>
      </c>
      <c r="T52" s="137">
        <v>1606</v>
      </c>
      <c r="U52" s="183">
        <v>69.82608695652173</v>
      </c>
      <c r="V52" s="94"/>
    </row>
    <row r="53" spans="1:22" ht="18">
      <c r="A53">
        <v>3</v>
      </c>
      <c r="B53">
        <v>4</v>
      </c>
      <c r="C53" s="70"/>
      <c r="D53" s="83" t="str">
        <f>INDEX($D$2:$D$11,A53)</f>
        <v>TORMENTINO</v>
      </c>
      <c r="E53" s="89">
        <v>4</v>
      </c>
      <c r="F53" s="112">
        <v>80</v>
      </c>
      <c r="G53" s="84" t="str">
        <f>INDEX($D$2:$D$11,B53)</f>
        <v>NEW TIM</v>
      </c>
      <c r="H53" s="89">
        <v>0</v>
      </c>
      <c r="I53" s="111">
        <v>63</v>
      </c>
      <c r="J53" s="87"/>
      <c r="K53" s="94"/>
      <c r="L53" s="179">
        <v>3</v>
      </c>
      <c r="M53" s="135" t="s">
        <v>24</v>
      </c>
      <c r="N53" s="136">
        <v>36</v>
      </c>
      <c r="O53" s="137">
        <v>1661.5</v>
      </c>
      <c r="P53" s="183">
        <v>72.23913043478261</v>
      </c>
      <c r="Q53" s="179">
        <v>8</v>
      </c>
      <c r="R53" s="135" t="s">
        <v>22</v>
      </c>
      <c r="S53" s="136">
        <v>29</v>
      </c>
      <c r="T53" s="137">
        <v>1533</v>
      </c>
      <c r="U53" s="183">
        <v>66.65217391304348</v>
      </c>
      <c r="V53" s="94"/>
    </row>
    <row r="54" spans="1:22" ht="18">
      <c r="A54">
        <v>7</v>
      </c>
      <c r="B54">
        <v>9</v>
      </c>
      <c r="C54" s="70"/>
      <c r="D54" s="83" t="str">
        <f>INDEX($D$2:$D$11,A54)</f>
        <v>CUCCIOLO</v>
      </c>
      <c r="E54" s="89">
        <v>3</v>
      </c>
      <c r="F54" s="112">
        <v>74</v>
      </c>
      <c r="G54" s="84" t="str">
        <f>INDEX($D$2:$D$11,B54)</f>
        <v>AD CAPOCCHIAM</v>
      </c>
      <c r="H54" s="89">
        <v>1</v>
      </c>
      <c r="I54" s="111">
        <v>67</v>
      </c>
      <c r="J54" s="87"/>
      <c r="K54" s="94"/>
      <c r="L54" s="179">
        <v>4</v>
      </c>
      <c r="M54" s="135" t="s">
        <v>25</v>
      </c>
      <c r="N54" s="136">
        <v>31</v>
      </c>
      <c r="O54" s="137">
        <v>1657</v>
      </c>
      <c r="P54" s="183">
        <v>72.04347826086956</v>
      </c>
      <c r="Q54" s="179">
        <v>9</v>
      </c>
      <c r="R54" s="135" t="s">
        <v>23</v>
      </c>
      <c r="S54" s="136">
        <v>24</v>
      </c>
      <c r="T54" s="137">
        <v>1591</v>
      </c>
      <c r="U54" s="183">
        <v>69.17391304347827</v>
      </c>
      <c r="V54" s="94"/>
    </row>
    <row r="55" spans="1:22" ht="18.75" thickBot="1">
      <c r="A55">
        <v>8</v>
      </c>
      <c r="B55">
        <v>10</v>
      </c>
      <c r="C55" s="70"/>
      <c r="D55" s="83" t="str">
        <f>INDEX($D$2:$D$11,A55)</f>
        <v>TORO LOCO</v>
      </c>
      <c r="E55" s="89">
        <v>0</v>
      </c>
      <c r="F55" s="112">
        <v>65</v>
      </c>
      <c r="G55" s="84" t="str">
        <f>INDEX($D$2:$D$11,B55)</f>
        <v>LES SASICCES</v>
      </c>
      <c r="H55" s="89">
        <v>0</v>
      </c>
      <c r="I55" s="111">
        <v>66</v>
      </c>
      <c r="J55" s="87"/>
      <c r="K55" s="94"/>
      <c r="L55" s="180">
        <v>5</v>
      </c>
      <c r="M55" s="142" t="s">
        <v>285</v>
      </c>
      <c r="N55" s="143">
        <v>31</v>
      </c>
      <c r="O55" s="150">
        <v>1641.5</v>
      </c>
      <c r="P55" s="184">
        <v>71.3695652173913</v>
      </c>
      <c r="Q55" s="180">
        <v>10</v>
      </c>
      <c r="R55" s="142" t="s">
        <v>4</v>
      </c>
      <c r="S55" s="143">
        <v>22</v>
      </c>
      <c r="T55" s="150">
        <v>1544</v>
      </c>
      <c r="U55" s="184">
        <v>67.1304347826087</v>
      </c>
      <c r="V55" s="94"/>
    </row>
    <row r="56" spans="3:22" ht="16.5" thickTop="1">
      <c r="C56" s="70"/>
      <c r="D56" s="118"/>
      <c r="E56" s="119"/>
      <c r="F56" s="120"/>
      <c r="G56" s="121"/>
      <c r="H56" s="122"/>
      <c r="I56" s="123"/>
      <c r="J56" s="87"/>
      <c r="K56" s="94"/>
      <c r="L56" s="1"/>
      <c r="M56" s="1"/>
      <c r="N56" s="1"/>
      <c r="O56" s="1"/>
      <c r="P56" s="1"/>
      <c r="Q56" s="1"/>
      <c r="R56" s="1"/>
      <c r="S56" s="1"/>
      <c r="T56" s="1"/>
      <c r="U56" s="1"/>
      <c r="V56" s="94"/>
    </row>
    <row r="57" spans="3:22" ht="12.75">
      <c r="C57" s="70"/>
      <c r="D57" s="96"/>
      <c r="E57" s="97"/>
      <c r="F57" s="92"/>
      <c r="G57" s="97"/>
      <c r="H57" s="97"/>
      <c r="I57" s="92"/>
      <c r="J57" s="92"/>
      <c r="K57" s="94"/>
      <c r="L57" s="1"/>
      <c r="M57" s="1"/>
      <c r="N57" s="1"/>
      <c r="O57" s="1"/>
      <c r="P57" s="1"/>
      <c r="Q57" s="1"/>
      <c r="R57" s="1"/>
      <c r="S57" s="1"/>
      <c r="T57" s="1"/>
      <c r="U57" s="1"/>
      <c r="V57" s="94"/>
    </row>
    <row r="58" spans="3:22" ht="13.5" thickBot="1">
      <c r="C58" s="70"/>
      <c r="D58" s="96"/>
      <c r="E58" s="97"/>
      <c r="F58" s="92"/>
      <c r="G58" s="97"/>
      <c r="H58" s="97"/>
      <c r="I58" s="92"/>
      <c r="J58" s="92"/>
      <c r="K58" s="94"/>
      <c r="L58" s="1"/>
      <c r="M58" s="1"/>
      <c r="N58" s="1"/>
      <c r="O58" s="1"/>
      <c r="P58" s="1"/>
      <c r="Q58" s="1"/>
      <c r="R58" s="1"/>
      <c r="S58" s="1"/>
      <c r="T58" s="1"/>
      <c r="U58" s="1"/>
      <c r="V58" s="94"/>
    </row>
    <row r="59" spans="3:22" ht="19.5" thickBot="1" thickTop="1">
      <c r="C59" s="82" t="s">
        <v>337</v>
      </c>
      <c r="D59" s="83">
        <v>36982</v>
      </c>
      <c r="E59" s="84"/>
      <c r="F59" s="86"/>
      <c r="G59" s="84"/>
      <c r="H59" s="85"/>
      <c r="I59" s="86"/>
      <c r="J59" s="87"/>
      <c r="K59" s="94"/>
      <c r="L59" s="177">
        <v>24</v>
      </c>
      <c r="M59" s="131" t="s">
        <v>296</v>
      </c>
      <c r="N59" s="132" t="s">
        <v>293</v>
      </c>
      <c r="O59" s="133" t="s">
        <v>297</v>
      </c>
      <c r="P59" s="134" t="s">
        <v>298</v>
      </c>
      <c r="Q59" s="177">
        <f>L59</f>
        <v>24</v>
      </c>
      <c r="R59" s="185" t="s">
        <v>296</v>
      </c>
      <c r="S59" s="181" t="s">
        <v>293</v>
      </c>
      <c r="T59" s="186" t="s">
        <v>297</v>
      </c>
      <c r="U59" s="182" t="s">
        <v>298</v>
      </c>
      <c r="V59" s="94"/>
    </row>
    <row r="60" spans="1:22" ht="18">
      <c r="A60">
        <v>1</v>
      </c>
      <c r="B60">
        <v>5</v>
      </c>
      <c r="C60" s="70"/>
      <c r="D60" s="83" t="str">
        <f>INDEX($D$2:$D$11,A60)</f>
        <v>REAL VITELLOZZO</v>
      </c>
      <c r="E60" s="89">
        <v>5</v>
      </c>
      <c r="F60" s="111">
        <v>84.5</v>
      </c>
      <c r="G60" s="84" t="str">
        <f>INDEX($D$2:$D$11,B60)</f>
        <v>MO MUORI</v>
      </c>
      <c r="H60" s="89">
        <v>1</v>
      </c>
      <c r="I60" s="112">
        <v>66</v>
      </c>
      <c r="J60" s="87"/>
      <c r="K60" s="94"/>
      <c r="L60" s="178">
        <v>1</v>
      </c>
      <c r="M60" s="135" t="s">
        <v>56</v>
      </c>
      <c r="N60" s="136">
        <v>45</v>
      </c>
      <c r="O60" s="85">
        <v>1776</v>
      </c>
      <c r="P60" s="183">
        <v>74</v>
      </c>
      <c r="Q60" s="178">
        <v>6</v>
      </c>
      <c r="R60" s="135" t="s">
        <v>25</v>
      </c>
      <c r="S60" s="136">
        <v>31</v>
      </c>
      <c r="T60" s="137">
        <v>1718</v>
      </c>
      <c r="U60" s="183">
        <v>71.58333333333333</v>
      </c>
      <c r="V60" s="94"/>
    </row>
    <row r="61" spans="1:22" ht="18">
      <c r="A61">
        <v>2</v>
      </c>
      <c r="B61">
        <v>4</v>
      </c>
      <c r="C61" s="70"/>
      <c r="D61" s="83" t="str">
        <f>INDEX($D$2:$D$11,A61)</f>
        <v>LAUDANO VI PUNIRA'</v>
      </c>
      <c r="E61" s="89">
        <v>0</v>
      </c>
      <c r="F61" s="111">
        <v>62.5</v>
      </c>
      <c r="G61" s="84" t="str">
        <f>INDEX($D$2:$D$11,B61)</f>
        <v>NEW TIM</v>
      </c>
      <c r="H61" s="89">
        <v>3</v>
      </c>
      <c r="I61" s="111">
        <v>74.5</v>
      </c>
      <c r="J61" s="87"/>
      <c r="K61" s="94"/>
      <c r="L61" s="179">
        <v>2</v>
      </c>
      <c r="M61" s="135" t="s">
        <v>20</v>
      </c>
      <c r="N61" s="136">
        <v>38</v>
      </c>
      <c r="O61" s="137">
        <v>1713.5</v>
      </c>
      <c r="P61" s="183">
        <v>71.39583333333333</v>
      </c>
      <c r="Q61" s="179">
        <v>7</v>
      </c>
      <c r="R61" s="135" t="s">
        <v>22</v>
      </c>
      <c r="S61" s="136">
        <v>30</v>
      </c>
      <c r="T61" s="137">
        <v>1597.5</v>
      </c>
      <c r="U61" s="183">
        <v>66.5625</v>
      </c>
      <c r="V61" s="94"/>
    </row>
    <row r="62" spans="1:22" ht="18">
      <c r="A62">
        <v>3</v>
      </c>
      <c r="B62">
        <v>10</v>
      </c>
      <c r="C62" s="70"/>
      <c r="D62" s="83" t="str">
        <f>INDEX($D$2:$D$11,A62)</f>
        <v>TORMENTINO</v>
      </c>
      <c r="E62" s="89">
        <v>0</v>
      </c>
      <c r="F62" s="112">
        <v>64</v>
      </c>
      <c r="G62" s="84" t="str">
        <f>INDEX($D$2:$D$11,B62)</f>
        <v>LES SASICCES</v>
      </c>
      <c r="H62" s="89">
        <v>0</v>
      </c>
      <c r="I62" s="111">
        <v>65</v>
      </c>
      <c r="J62" s="87"/>
      <c r="K62" s="94"/>
      <c r="L62" s="179">
        <v>3</v>
      </c>
      <c r="M62" s="135" t="s">
        <v>24</v>
      </c>
      <c r="N62" s="136">
        <v>37</v>
      </c>
      <c r="O62" s="137">
        <v>1725.5</v>
      </c>
      <c r="P62" s="183">
        <v>71.89583333333333</v>
      </c>
      <c r="Q62" s="179">
        <v>8</v>
      </c>
      <c r="R62" s="135" t="s">
        <v>27</v>
      </c>
      <c r="S62" s="136">
        <v>29</v>
      </c>
      <c r="T62" s="137">
        <v>1672</v>
      </c>
      <c r="U62" s="183">
        <v>69.66666666666667</v>
      </c>
      <c r="V62" s="94"/>
    </row>
    <row r="63" spans="1:22" ht="18">
      <c r="A63">
        <v>6</v>
      </c>
      <c r="B63">
        <v>9</v>
      </c>
      <c r="C63" s="70"/>
      <c r="D63" s="83" t="str">
        <f>INDEX($D$2:$D$11,A63)</f>
        <v>ALBATROS</v>
      </c>
      <c r="E63" s="89">
        <v>0</v>
      </c>
      <c r="F63" s="112">
        <v>64.5</v>
      </c>
      <c r="G63" s="84" t="str">
        <f>INDEX($D$2:$D$11,B63)</f>
        <v>AD CAPOCCHIAM</v>
      </c>
      <c r="H63" s="89">
        <v>0</v>
      </c>
      <c r="I63" s="111">
        <v>64</v>
      </c>
      <c r="J63" s="87"/>
      <c r="K63" s="94"/>
      <c r="L63" s="179">
        <v>4</v>
      </c>
      <c r="M63" s="135" t="s">
        <v>285</v>
      </c>
      <c r="N63" s="136">
        <v>34</v>
      </c>
      <c r="O63" s="137">
        <v>1713</v>
      </c>
      <c r="P63" s="183">
        <v>71.375</v>
      </c>
      <c r="Q63" s="179">
        <v>9</v>
      </c>
      <c r="R63" s="135" t="s">
        <v>23</v>
      </c>
      <c r="S63" s="136">
        <v>25</v>
      </c>
      <c r="T63" s="137">
        <v>1655</v>
      </c>
      <c r="U63" s="183">
        <v>68.95833333333333</v>
      </c>
      <c r="V63" s="94"/>
    </row>
    <row r="64" spans="1:22" ht="18.75" thickBot="1">
      <c r="A64">
        <v>7</v>
      </c>
      <c r="B64">
        <v>8</v>
      </c>
      <c r="C64" s="70"/>
      <c r="D64" s="83" t="str">
        <f>INDEX($D$2:$D$11,A64)</f>
        <v>CUCCIOLO</v>
      </c>
      <c r="E64" s="89">
        <v>0</v>
      </c>
      <c r="F64" s="112">
        <v>61</v>
      </c>
      <c r="G64" s="84" t="str">
        <f>INDEX($D$2:$D$11,B64)</f>
        <v>TORO LOCO</v>
      </c>
      <c r="H64" s="89">
        <v>2</v>
      </c>
      <c r="I64" s="111">
        <v>71.5</v>
      </c>
      <c r="J64" s="87"/>
      <c r="K64" s="94"/>
      <c r="L64" s="180">
        <v>5</v>
      </c>
      <c r="M64" s="142" t="s">
        <v>21</v>
      </c>
      <c r="N64" s="143">
        <v>32</v>
      </c>
      <c r="O64" s="150">
        <v>1684</v>
      </c>
      <c r="P64" s="184">
        <v>70.16666666666667</v>
      </c>
      <c r="Q64" s="180">
        <v>10</v>
      </c>
      <c r="R64" s="142" t="s">
        <v>4</v>
      </c>
      <c r="S64" s="143">
        <v>23</v>
      </c>
      <c r="T64" s="150">
        <v>1609</v>
      </c>
      <c r="U64" s="184">
        <v>67.04166666666667</v>
      </c>
      <c r="V64" s="94"/>
    </row>
    <row r="65" spans="3:22" ht="13.5" thickTop="1">
      <c r="C65" s="70"/>
      <c r="D65" s="96"/>
      <c r="E65" s="97"/>
      <c r="F65" s="92"/>
      <c r="G65" s="97"/>
      <c r="H65" s="97"/>
      <c r="I65" s="92"/>
      <c r="J65" s="92"/>
      <c r="K65" s="94"/>
      <c r="L65" s="1"/>
      <c r="M65" s="1"/>
      <c r="N65" s="1"/>
      <c r="O65" s="1"/>
      <c r="P65" s="1"/>
      <c r="Q65" s="1"/>
      <c r="R65" s="1"/>
      <c r="S65" s="1"/>
      <c r="T65" s="1"/>
      <c r="U65" s="1"/>
      <c r="V65" s="94"/>
    </row>
    <row r="66" spans="3:22" ht="15" customHeight="1" thickBot="1">
      <c r="C66" s="70"/>
      <c r="D66" s="96"/>
      <c r="E66" s="97"/>
      <c r="F66" s="92"/>
      <c r="G66" s="97"/>
      <c r="H66" s="97"/>
      <c r="I66" s="92"/>
      <c r="J66" s="92"/>
      <c r="K66" s="94"/>
      <c r="L66" s="1"/>
      <c r="M66" s="1"/>
      <c r="N66" s="1"/>
      <c r="O66" s="1"/>
      <c r="P66" s="1"/>
      <c r="Q66" s="1"/>
      <c r="R66" s="1"/>
      <c r="S66" s="1"/>
      <c r="T66" s="1"/>
      <c r="U66" s="1"/>
      <c r="V66" s="94"/>
    </row>
    <row r="67" spans="3:22" ht="15.75" customHeight="1" thickBot="1" thickTop="1">
      <c r="C67" s="82" t="s">
        <v>338</v>
      </c>
      <c r="D67" s="83">
        <v>36989</v>
      </c>
      <c r="E67" s="84"/>
      <c r="F67" s="86"/>
      <c r="G67" s="84"/>
      <c r="H67" s="85"/>
      <c r="I67" s="86"/>
      <c r="J67" s="87"/>
      <c r="K67" s="94"/>
      <c r="L67" s="177">
        <v>25</v>
      </c>
      <c r="M67" s="131" t="s">
        <v>296</v>
      </c>
      <c r="N67" s="132" t="s">
        <v>293</v>
      </c>
      <c r="O67" s="133" t="s">
        <v>297</v>
      </c>
      <c r="P67" s="134" t="s">
        <v>298</v>
      </c>
      <c r="Q67" s="177">
        <f>L67</f>
        <v>25</v>
      </c>
      <c r="R67" s="185" t="s">
        <v>296</v>
      </c>
      <c r="S67" s="181" t="s">
        <v>293</v>
      </c>
      <c r="T67" s="186" t="s">
        <v>297</v>
      </c>
      <c r="U67" s="182" t="s">
        <v>298</v>
      </c>
      <c r="V67" s="94"/>
    </row>
    <row r="68" spans="1:22" ht="18">
      <c r="A68">
        <v>1</v>
      </c>
      <c r="B68">
        <v>4</v>
      </c>
      <c r="C68" s="70"/>
      <c r="D68" s="83" t="str">
        <f>INDEX($D$2:$D$11,A68)</f>
        <v>REAL VITELLOZZO</v>
      </c>
      <c r="E68" s="89">
        <v>2</v>
      </c>
      <c r="F68" s="111">
        <v>72.5</v>
      </c>
      <c r="G68" s="84" t="str">
        <f>INDEX($D$2:$D$11,B68)</f>
        <v>NEW TIM</v>
      </c>
      <c r="H68" s="89">
        <v>1</v>
      </c>
      <c r="I68" s="112">
        <v>67</v>
      </c>
      <c r="J68" s="87"/>
      <c r="K68" s="94"/>
      <c r="L68" s="178">
        <v>1</v>
      </c>
      <c r="M68" s="135" t="s">
        <v>56</v>
      </c>
      <c r="N68" s="136">
        <v>48</v>
      </c>
      <c r="O68" s="85">
        <v>1848.5</v>
      </c>
      <c r="P68" s="183">
        <v>73.94</v>
      </c>
      <c r="Q68" s="178">
        <v>6</v>
      </c>
      <c r="R68" s="135" t="s">
        <v>21</v>
      </c>
      <c r="S68" s="136">
        <v>32</v>
      </c>
      <c r="T68" s="137">
        <v>1751</v>
      </c>
      <c r="U68" s="183">
        <v>70.04</v>
      </c>
      <c r="V68" s="94"/>
    </row>
    <row r="69" spans="1:22" ht="18">
      <c r="A69">
        <v>2</v>
      </c>
      <c r="B69">
        <v>3</v>
      </c>
      <c r="C69" s="70"/>
      <c r="D69" s="83" t="str">
        <f>INDEX($D$2:$D$11,A69)</f>
        <v>LAUDANO VI PUNIRA'</v>
      </c>
      <c r="E69" s="89">
        <v>2</v>
      </c>
      <c r="F69" s="111">
        <v>74.5</v>
      </c>
      <c r="G69" s="84" t="str">
        <f>INDEX($D$2:$D$11,B69)</f>
        <v>TORMENTINO</v>
      </c>
      <c r="H69" s="91">
        <v>0</v>
      </c>
      <c r="I69" s="111">
        <v>65.5</v>
      </c>
      <c r="J69" s="87"/>
      <c r="K69" s="94"/>
      <c r="L69" s="179">
        <v>2</v>
      </c>
      <c r="M69" s="135" t="s">
        <v>20</v>
      </c>
      <c r="N69" s="136">
        <v>41</v>
      </c>
      <c r="O69" s="137">
        <v>1788</v>
      </c>
      <c r="P69" s="183">
        <v>71.52</v>
      </c>
      <c r="Q69" s="179">
        <v>7</v>
      </c>
      <c r="R69" s="135" t="s">
        <v>27</v>
      </c>
      <c r="S69" s="136">
        <v>32</v>
      </c>
      <c r="T69" s="137">
        <v>1751</v>
      </c>
      <c r="U69" s="183">
        <v>70.04</v>
      </c>
      <c r="V69" s="94"/>
    </row>
    <row r="70" spans="1:22" ht="18">
      <c r="A70">
        <v>5</v>
      </c>
      <c r="B70">
        <v>9</v>
      </c>
      <c r="C70" s="70"/>
      <c r="D70" s="83" t="str">
        <f>INDEX($D$2:$D$11,A70)</f>
        <v>MO MUORI</v>
      </c>
      <c r="E70" s="89">
        <v>4</v>
      </c>
      <c r="F70" s="112">
        <v>79</v>
      </c>
      <c r="G70" s="84" t="str">
        <f>INDEX($D$2:$D$11,B70)</f>
        <v>AD CAPOCCHIAM</v>
      </c>
      <c r="H70" s="91">
        <v>1</v>
      </c>
      <c r="I70" s="111">
        <v>67.5</v>
      </c>
      <c r="J70" s="87"/>
      <c r="K70" s="94"/>
      <c r="L70" s="179">
        <v>3</v>
      </c>
      <c r="M70" s="135" t="s">
        <v>24</v>
      </c>
      <c r="N70" s="136">
        <v>37</v>
      </c>
      <c r="O70" s="137">
        <v>1791</v>
      </c>
      <c r="P70" s="183">
        <v>71.64</v>
      </c>
      <c r="Q70" s="179">
        <v>8</v>
      </c>
      <c r="R70" s="135" t="s">
        <v>22</v>
      </c>
      <c r="S70" s="136">
        <v>30</v>
      </c>
      <c r="T70" s="137">
        <v>1657.5</v>
      </c>
      <c r="U70" s="183">
        <v>66.3</v>
      </c>
      <c r="V70" s="94"/>
    </row>
    <row r="71" spans="1:22" ht="18">
      <c r="A71">
        <v>6</v>
      </c>
      <c r="B71">
        <v>8</v>
      </c>
      <c r="C71" s="70"/>
      <c r="D71" s="83" t="str">
        <f>INDEX($D$2:$D$11,A71)</f>
        <v>ALBATROS</v>
      </c>
      <c r="E71" s="89">
        <v>0</v>
      </c>
      <c r="F71" s="112">
        <v>60</v>
      </c>
      <c r="G71" s="84" t="str">
        <f>INDEX($D$2:$D$11,B71)</f>
        <v>TORO LOCO</v>
      </c>
      <c r="H71" s="91">
        <v>1</v>
      </c>
      <c r="I71" s="111">
        <v>64</v>
      </c>
      <c r="J71" s="87"/>
      <c r="K71" s="94"/>
      <c r="L71" s="179">
        <v>4</v>
      </c>
      <c r="M71" s="135" t="s">
        <v>285</v>
      </c>
      <c r="N71" s="136">
        <v>37</v>
      </c>
      <c r="O71" s="137">
        <v>1777</v>
      </c>
      <c r="P71" s="183">
        <v>71.08</v>
      </c>
      <c r="Q71" s="179">
        <v>9</v>
      </c>
      <c r="R71" s="135" t="s">
        <v>23</v>
      </c>
      <c r="S71" s="136">
        <v>25</v>
      </c>
      <c r="T71" s="137">
        <v>1722.5</v>
      </c>
      <c r="U71" s="183">
        <v>68.9</v>
      </c>
      <c r="V71" s="94"/>
    </row>
    <row r="72" spans="1:22" ht="18.75" thickBot="1">
      <c r="A72">
        <v>7</v>
      </c>
      <c r="B72">
        <v>10</v>
      </c>
      <c r="C72" s="70"/>
      <c r="D72" s="83" t="str">
        <f>INDEX($D$2:$D$11,A72)</f>
        <v>CUCCIOLO</v>
      </c>
      <c r="E72" s="89">
        <v>2</v>
      </c>
      <c r="F72" s="112">
        <v>71</v>
      </c>
      <c r="G72" s="84" t="str">
        <f>INDEX($D$2:$D$11,B72)</f>
        <v>LES SASICCES</v>
      </c>
      <c r="H72" s="91">
        <v>1</v>
      </c>
      <c r="I72" s="111">
        <v>66</v>
      </c>
      <c r="J72" s="87"/>
      <c r="K72" s="94"/>
      <c r="L72" s="180">
        <v>5</v>
      </c>
      <c r="M72" s="142" t="s">
        <v>25</v>
      </c>
      <c r="N72" s="143">
        <v>34</v>
      </c>
      <c r="O72" s="150">
        <v>1789</v>
      </c>
      <c r="P72" s="184">
        <v>71.56</v>
      </c>
      <c r="Q72" s="180">
        <v>10</v>
      </c>
      <c r="R72" s="142" t="s">
        <v>4</v>
      </c>
      <c r="S72" s="143">
        <v>23</v>
      </c>
      <c r="T72" s="150">
        <v>1675</v>
      </c>
      <c r="U72" s="184">
        <v>67</v>
      </c>
      <c r="V72" s="94"/>
    </row>
    <row r="73" spans="3:22" ht="13.5" thickTop="1">
      <c r="C73" s="70"/>
      <c r="D73" s="96"/>
      <c r="E73" s="97"/>
      <c r="F73" s="92"/>
      <c r="G73" s="97"/>
      <c r="H73" s="97"/>
      <c r="I73" s="92"/>
      <c r="J73" s="92"/>
      <c r="K73" s="94"/>
      <c r="L73" s="1"/>
      <c r="M73" s="1"/>
      <c r="N73" s="1"/>
      <c r="O73" s="1"/>
      <c r="P73" s="1"/>
      <c r="Q73" s="1"/>
      <c r="R73" s="1"/>
      <c r="S73" s="1"/>
      <c r="T73" s="1"/>
      <c r="U73" s="1"/>
      <c r="V73" s="94"/>
    </row>
    <row r="74" spans="3:22" ht="13.5" thickBot="1">
      <c r="C74" s="70"/>
      <c r="D74" s="96"/>
      <c r="E74" s="97"/>
      <c r="F74" s="92"/>
      <c r="G74" s="97"/>
      <c r="H74" s="97"/>
      <c r="I74" s="92"/>
      <c r="J74" s="92"/>
      <c r="K74" s="94"/>
      <c r="L74" s="1"/>
      <c r="M74" s="1"/>
      <c r="N74" s="1"/>
      <c r="O74" s="1"/>
      <c r="P74" s="1"/>
      <c r="Q74" s="1"/>
      <c r="R74" s="1"/>
      <c r="S74" s="1"/>
      <c r="T74" s="1"/>
      <c r="U74" s="1"/>
      <c r="V74" s="94"/>
    </row>
    <row r="75" spans="3:22" ht="19.5" thickBot="1" thickTop="1">
      <c r="C75" s="82" t="s">
        <v>339</v>
      </c>
      <c r="D75" s="83">
        <v>36995</v>
      </c>
      <c r="E75" s="84"/>
      <c r="F75" s="86"/>
      <c r="G75" s="84"/>
      <c r="H75" s="85"/>
      <c r="I75" s="86"/>
      <c r="J75" s="87"/>
      <c r="K75" s="94"/>
      <c r="L75" s="177">
        <v>26</v>
      </c>
      <c r="M75" s="131" t="s">
        <v>296</v>
      </c>
      <c r="N75" s="132" t="s">
        <v>293</v>
      </c>
      <c r="O75" s="133" t="s">
        <v>297</v>
      </c>
      <c r="P75" s="134" t="s">
        <v>298</v>
      </c>
      <c r="Q75" s="177">
        <f>L75</f>
        <v>26</v>
      </c>
      <c r="R75" s="185" t="s">
        <v>296</v>
      </c>
      <c r="S75" s="181" t="s">
        <v>293</v>
      </c>
      <c r="T75" s="186" t="s">
        <v>297</v>
      </c>
      <c r="U75" s="182" t="s">
        <v>298</v>
      </c>
      <c r="V75" s="94"/>
    </row>
    <row r="76" spans="1:22" ht="18">
      <c r="A76">
        <v>1</v>
      </c>
      <c r="B76">
        <v>3</v>
      </c>
      <c r="C76" s="70"/>
      <c r="D76" s="83" t="str">
        <f>INDEX($D$2:$D$11,A76)</f>
        <v>REAL VITELLOZZO</v>
      </c>
      <c r="E76" s="89">
        <v>1</v>
      </c>
      <c r="F76" s="111">
        <v>70</v>
      </c>
      <c r="G76" s="84" t="str">
        <f>INDEX($D$2:$D$11,B76)</f>
        <v>TORMENTINO</v>
      </c>
      <c r="H76" s="89">
        <v>2</v>
      </c>
      <c r="I76" s="112">
        <v>73</v>
      </c>
      <c r="J76" s="87"/>
      <c r="K76" s="94"/>
      <c r="L76" s="178">
        <v>1</v>
      </c>
      <c r="M76" s="135" t="s">
        <v>56</v>
      </c>
      <c r="N76" s="136">
        <v>48</v>
      </c>
      <c r="O76" s="85">
        <v>1918.5</v>
      </c>
      <c r="P76" s="183">
        <v>73.78846153846153</v>
      </c>
      <c r="Q76" s="178">
        <v>6</v>
      </c>
      <c r="R76" s="135" t="s">
        <v>27</v>
      </c>
      <c r="S76" s="136">
        <v>33</v>
      </c>
      <c r="T76" s="137">
        <v>1824</v>
      </c>
      <c r="U76" s="183">
        <v>70.15384615384616</v>
      </c>
      <c r="V76" s="94"/>
    </row>
    <row r="77" spans="1:22" ht="18">
      <c r="A77">
        <v>2</v>
      </c>
      <c r="B77">
        <v>10</v>
      </c>
      <c r="C77" s="70"/>
      <c r="D77" s="83" t="str">
        <f>INDEX($D$2:$D$11,A77)</f>
        <v>LAUDANO VI PUNIRA'</v>
      </c>
      <c r="E77" s="89">
        <v>3</v>
      </c>
      <c r="F77" s="111">
        <v>77.5</v>
      </c>
      <c r="G77" s="84" t="str">
        <f>INDEX($D$2:$D$11,B77)</f>
        <v>LES SASICCES</v>
      </c>
      <c r="H77" s="91">
        <v>0</v>
      </c>
      <c r="I77" s="111">
        <v>64</v>
      </c>
      <c r="J77" s="87"/>
      <c r="K77" s="94"/>
      <c r="L77" s="179">
        <v>2</v>
      </c>
      <c r="M77" s="135" t="s">
        <v>20</v>
      </c>
      <c r="N77" s="136">
        <v>44</v>
      </c>
      <c r="O77" s="137">
        <v>1865.5</v>
      </c>
      <c r="P77" s="183">
        <v>71.75</v>
      </c>
      <c r="Q77" s="179">
        <v>7</v>
      </c>
      <c r="R77" s="135" t="s">
        <v>21</v>
      </c>
      <c r="S77" s="136">
        <v>32</v>
      </c>
      <c r="T77" s="137">
        <v>1815.5</v>
      </c>
      <c r="U77" s="183">
        <v>69.82692307692308</v>
      </c>
      <c r="V77" s="94"/>
    </row>
    <row r="78" spans="1:22" ht="18">
      <c r="A78">
        <v>4</v>
      </c>
      <c r="B78">
        <v>9</v>
      </c>
      <c r="C78" s="70"/>
      <c r="D78" s="83" t="str">
        <f>INDEX($D$2:$D$11,A78)</f>
        <v>NEW TIM</v>
      </c>
      <c r="E78" s="89">
        <v>0</v>
      </c>
      <c r="F78" s="112">
        <v>64.5</v>
      </c>
      <c r="G78" s="84" t="str">
        <f>INDEX($D$2:$D$11,B78)</f>
        <v>AD CAPOCCHIAM</v>
      </c>
      <c r="H78" s="91">
        <v>2</v>
      </c>
      <c r="I78" s="111">
        <v>74.5</v>
      </c>
      <c r="J78" s="87"/>
      <c r="K78" s="94"/>
      <c r="L78" s="179">
        <v>3</v>
      </c>
      <c r="M78" s="135" t="s">
        <v>24</v>
      </c>
      <c r="N78" s="136">
        <v>40</v>
      </c>
      <c r="O78" s="137">
        <v>1864</v>
      </c>
      <c r="P78" s="183">
        <v>71.6923076923077</v>
      </c>
      <c r="Q78" s="179">
        <v>8</v>
      </c>
      <c r="R78" s="135" t="s">
        <v>22</v>
      </c>
      <c r="S78" s="136">
        <v>30</v>
      </c>
      <c r="T78" s="137">
        <v>1715.5</v>
      </c>
      <c r="U78" s="183">
        <v>65.98076923076923</v>
      </c>
      <c r="V78" s="94"/>
    </row>
    <row r="79" spans="1:22" ht="18">
      <c r="A79">
        <v>5</v>
      </c>
      <c r="B79">
        <v>8</v>
      </c>
      <c r="C79" s="70"/>
      <c r="D79" s="83" t="str">
        <f>INDEX($D$2:$D$11,A79)</f>
        <v>MO MUORI</v>
      </c>
      <c r="E79" s="89">
        <v>2</v>
      </c>
      <c r="F79" s="112">
        <v>73</v>
      </c>
      <c r="G79" s="84" t="str">
        <f>INDEX($D$2:$D$11,B79)</f>
        <v>TORO LOCO</v>
      </c>
      <c r="H79" s="91">
        <v>2</v>
      </c>
      <c r="I79" s="111">
        <v>72</v>
      </c>
      <c r="J79" s="87"/>
      <c r="K79" s="94"/>
      <c r="L79" s="179">
        <v>4</v>
      </c>
      <c r="M79" s="135" t="s">
        <v>285</v>
      </c>
      <c r="N79" s="136">
        <v>38</v>
      </c>
      <c r="O79" s="137">
        <v>1849</v>
      </c>
      <c r="P79" s="183">
        <v>71.11538461538461</v>
      </c>
      <c r="Q79" s="179">
        <v>9</v>
      </c>
      <c r="R79" s="135" t="s">
        <v>23</v>
      </c>
      <c r="S79" s="136">
        <v>28</v>
      </c>
      <c r="T79" s="137">
        <v>1797</v>
      </c>
      <c r="U79" s="183">
        <v>69.11538461538461</v>
      </c>
      <c r="V79" s="94"/>
    </row>
    <row r="80" spans="1:22" ht="18.75" thickBot="1">
      <c r="A80">
        <v>6</v>
      </c>
      <c r="B80">
        <v>7</v>
      </c>
      <c r="C80" s="70"/>
      <c r="D80" s="83" t="str">
        <f>INDEX($D$2:$D$11,A80)</f>
        <v>ALBATROS</v>
      </c>
      <c r="E80" s="89">
        <v>0</v>
      </c>
      <c r="F80" s="112">
        <v>58</v>
      </c>
      <c r="G80" s="84" t="str">
        <f>INDEX($D$2:$D$11,B80)</f>
        <v>CUCCIOLO</v>
      </c>
      <c r="H80" s="91">
        <v>3</v>
      </c>
      <c r="I80" s="111">
        <v>70</v>
      </c>
      <c r="J80" s="87"/>
      <c r="K80" s="94"/>
      <c r="L80" s="180">
        <v>5</v>
      </c>
      <c r="M80" s="142" t="s">
        <v>25</v>
      </c>
      <c r="N80" s="143">
        <v>37</v>
      </c>
      <c r="O80" s="150">
        <v>1859</v>
      </c>
      <c r="P80" s="184">
        <v>71.5</v>
      </c>
      <c r="Q80" s="180">
        <v>10</v>
      </c>
      <c r="R80" s="142" t="s">
        <v>4</v>
      </c>
      <c r="S80" s="143">
        <v>23</v>
      </c>
      <c r="T80" s="150">
        <v>1739</v>
      </c>
      <c r="U80" s="184">
        <v>66.88461538461539</v>
      </c>
      <c r="V80" s="94"/>
    </row>
    <row r="81" spans="3:22" ht="9" customHeight="1" thickTop="1">
      <c r="C81" s="70"/>
      <c r="D81" s="96"/>
      <c r="E81" s="97"/>
      <c r="F81" s="92"/>
      <c r="G81" s="97"/>
      <c r="H81" s="97"/>
      <c r="I81" s="92"/>
      <c r="J81" s="92"/>
      <c r="K81" s="94"/>
      <c r="L81" s="1"/>
      <c r="M81" s="1"/>
      <c r="N81" s="1"/>
      <c r="O81" s="1"/>
      <c r="P81" s="1"/>
      <c r="Q81" s="1"/>
      <c r="R81" s="1"/>
      <c r="S81" s="1"/>
      <c r="T81" s="1"/>
      <c r="U81" s="1"/>
      <c r="V81" s="94"/>
    </row>
    <row r="82" spans="3:22" ht="11.25" customHeight="1" thickBot="1">
      <c r="C82" s="70"/>
      <c r="D82" s="96"/>
      <c r="E82" s="97"/>
      <c r="F82" s="92"/>
      <c r="G82" s="97"/>
      <c r="H82" s="97"/>
      <c r="I82" s="92"/>
      <c r="J82" s="92"/>
      <c r="K82" s="94"/>
      <c r="L82" s="1"/>
      <c r="M82" s="1"/>
      <c r="N82" s="1"/>
      <c r="O82" s="1"/>
      <c r="P82" s="1"/>
      <c r="Q82" s="1"/>
      <c r="R82" s="1"/>
      <c r="S82" s="1"/>
      <c r="T82" s="1"/>
      <c r="U82" s="1"/>
      <c r="V82" s="94"/>
    </row>
    <row r="83" spans="3:22" ht="15.75" customHeight="1" thickBot="1" thickTop="1">
      <c r="C83" s="82" t="s">
        <v>340</v>
      </c>
      <c r="D83" s="83">
        <v>37003</v>
      </c>
      <c r="E83" s="84"/>
      <c r="F83" s="86"/>
      <c r="G83" s="84"/>
      <c r="H83" s="85"/>
      <c r="I83" s="86"/>
      <c r="J83" s="87"/>
      <c r="K83" s="94"/>
      <c r="L83" s="177">
        <v>27</v>
      </c>
      <c r="M83" s="131" t="s">
        <v>296</v>
      </c>
      <c r="N83" s="132" t="s">
        <v>293</v>
      </c>
      <c r="O83" s="133" t="s">
        <v>297</v>
      </c>
      <c r="P83" s="134" t="s">
        <v>298</v>
      </c>
      <c r="Q83" s="177">
        <f>L83</f>
        <v>27</v>
      </c>
      <c r="R83" s="185" t="s">
        <v>296</v>
      </c>
      <c r="S83" s="181" t="s">
        <v>293</v>
      </c>
      <c r="T83" s="186" t="s">
        <v>297</v>
      </c>
      <c r="U83" s="182" t="s">
        <v>298</v>
      </c>
      <c r="V83" s="94"/>
    </row>
    <row r="84" spans="1:23" ht="18">
      <c r="A84">
        <v>1</v>
      </c>
      <c r="B84">
        <v>2</v>
      </c>
      <c r="C84" s="70"/>
      <c r="D84" s="83" t="str">
        <f>INDEX($D$2:$D$11,A84)</f>
        <v>REAL VITELLOZZO</v>
      </c>
      <c r="E84" s="89">
        <v>2</v>
      </c>
      <c r="F84" s="111">
        <v>75.5</v>
      </c>
      <c r="G84" s="84" t="str">
        <f>INDEX($D$2:$D$11,B84)</f>
        <v>LAUDANO VI PUNIRA'</v>
      </c>
      <c r="H84" s="89">
        <v>2</v>
      </c>
      <c r="I84" s="112">
        <v>74</v>
      </c>
      <c r="J84" s="87"/>
      <c r="K84" s="94"/>
      <c r="L84" s="178">
        <v>1</v>
      </c>
      <c r="M84" s="135" t="s">
        <v>56</v>
      </c>
      <c r="N84" s="136">
        <v>49</v>
      </c>
      <c r="O84" s="85">
        <v>1994</v>
      </c>
      <c r="P84" s="183">
        <v>73.85185185185185</v>
      </c>
      <c r="Q84" s="178">
        <v>6</v>
      </c>
      <c r="R84" s="135" t="s">
        <v>27</v>
      </c>
      <c r="S84" s="136">
        <v>36</v>
      </c>
      <c r="T84" s="137">
        <v>1893</v>
      </c>
      <c r="U84" s="138">
        <v>70.11111111111111</v>
      </c>
      <c r="V84" s="94"/>
      <c r="W84" s="14"/>
    </row>
    <row r="85" spans="1:22" ht="15.75" customHeight="1">
      <c r="A85">
        <v>3</v>
      </c>
      <c r="B85">
        <v>9</v>
      </c>
      <c r="C85" s="70"/>
      <c r="D85" s="83" t="str">
        <f>INDEX($D$2:$D$11,A85)</f>
        <v>TORMENTINO</v>
      </c>
      <c r="E85" s="89">
        <v>2</v>
      </c>
      <c r="F85" s="111">
        <v>76</v>
      </c>
      <c r="G85" s="84" t="str">
        <f>INDEX($D$2:$D$11,B85)</f>
        <v>AD CAPOCCHIAM</v>
      </c>
      <c r="H85" s="91">
        <v>2</v>
      </c>
      <c r="I85" s="111">
        <v>76</v>
      </c>
      <c r="J85" s="87"/>
      <c r="K85" s="94"/>
      <c r="L85" s="179">
        <v>2</v>
      </c>
      <c r="M85" s="135" t="s">
        <v>20</v>
      </c>
      <c r="N85" s="136">
        <v>45</v>
      </c>
      <c r="O85" s="137">
        <v>1939.5</v>
      </c>
      <c r="P85" s="183">
        <v>71.83333333333333</v>
      </c>
      <c r="Q85" s="179">
        <v>7</v>
      </c>
      <c r="R85" s="135" t="s">
        <v>22</v>
      </c>
      <c r="S85" s="136">
        <v>33</v>
      </c>
      <c r="T85" s="137">
        <v>1781.5</v>
      </c>
      <c r="U85" s="138">
        <v>65.98148148148148</v>
      </c>
      <c r="V85" s="10"/>
    </row>
    <row r="86" spans="1:22" ht="18">
      <c r="A86">
        <v>4</v>
      </c>
      <c r="B86">
        <v>8</v>
      </c>
      <c r="C86" s="70"/>
      <c r="D86" s="83" t="str">
        <f>INDEX($D$2:$D$11,A86)</f>
        <v>NEW TIM</v>
      </c>
      <c r="E86" s="89">
        <v>1</v>
      </c>
      <c r="F86" s="112">
        <v>70</v>
      </c>
      <c r="G86" s="84" t="str">
        <f>INDEX($D$2:$D$11,B86)</f>
        <v>TORO LOCO</v>
      </c>
      <c r="H86" s="91">
        <v>2</v>
      </c>
      <c r="I86" s="111">
        <v>76.5</v>
      </c>
      <c r="J86" s="87"/>
      <c r="K86" s="94"/>
      <c r="L86" s="179">
        <v>3</v>
      </c>
      <c r="M86" s="135" t="s">
        <v>24</v>
      </c>
      <c r="N86" s="136">
        <v>41</v>
      </c>
      <c r="O86" s="137">
        <v>1940</v>
      </c>
      <c r="P86" s="183">
        <v>71.85185185185185</v>
      </c>
      <c r="Q86" s="179">
        <v>8</v>
      </c>
      <c r="R86" s="135" t="s">
        <v>21</v>
      </c>
      <c r="S86" s="136">
        <v>32</v>
      </c>
      <c r="T86" s="137">
        <v>1885.5</v>
      </c>
      <c r="U86" s="138">
        <v>69.83333333333333</v>
      </c>
      <c r="V86" s="10"/>
    </row>
    <row r="87" spans="1:22" ht="18">
      <c r="A87">
        <v>5</v>
      </c>
      <c r="B87">
        <v>7</v>
      </c>
      <c r="C87" s="70"/>
      <c r="D87" s="83" t="str">
        <f>INDEX($D$2:$D$11,A87)</f>
        <v>MO MUORI</v>
      </c>
      <c r="E87" s="89">
        <v>2</v>
      </c>
      <c r="F87" s="112">
        <v>69</v>
      </c>
      <c r="G87" s="84" t="str">
        <f>INDEX($D$2:$D$11,B87)</f>
        <v>CUCCIOLO</v>
      </c>
      <c r="H87" s="91">
        <v>0</v>
      </c>
      <c r="I87" s="111">
        <v>60.5</v>
      </c>
      <c r="J87" s="87"/>
      <c r="K87" s="94"/>
      <c r="L87" s="179">
        <v>4</v>
      </c>
      <c r="M87" s="135" t="s">
        <v>285</v>
      </c>
      <c r="N87" s="136">
        <v>41</v>
      </c>
      <c r="O87" s="137">
        <v>1925.5</v>
      </c>
      <c r="P87" s="183">
        <v>71.31481481481481</v>
      </c>
      <c r="Q87" s="179">
        <v>9</v>
      </c>
      <c r="R87" s="135" t="s">
        <v>23</v>
      </c>
      <c r="S87" s="136">
        <v>29</v>
      </c>
      <c r="T87" s="137">
        <v>1873</v>
      </c>
      <c r="U87" s="138">
        <v>69.37037037037037</v>
      </c>
      <c r="V87" s="10"/>
    </row>
    <row r="88" spans="1:22" ht="18.75" thickBot="1">
      <c r="A88">
        <v>6</v>
      </c>
      <c r="B88">
        <v>10</v>
      </c>
      <c r="C88" s="70"/>
      <c r="D88" s="83" t="str">
        <f>INDEX($D$2:$D$11,A88)</f>
        <v>ALBATROS</v>
      </c>
      <c r="E88" s="89">
        <v>2</v>
      </c>
      <c r="F88" s="112">
        <v>66</v>
      </c>
      <c r="G88" s="84" t="str">
        <f>INDEX($D$2:$D$11,B88)</f>
        <v>LES SASICCES</v>
      </c>
      <c r="H88" s="91">
        <v>0</v>
      </c>
      <c r="I88" s="111">
        <v>58</v>
      </c>
      <c r="J88" s="87"/>
      <c r="K88" s="94"/>
      <c r="L88" s="180">
        <v>5</v>
      </c>
      <c r="M88" s="142" t="s">
        <v>25</v>
      </c>
      <c r="N88" s="143">
        <v>37</v>
      </c>
      <c r="O88" s="150">
        <v>1919.5</v>
      </c>
      <c r="P88" s="184">
        <v>71.0925925925926</v>
      </c>
      <c r="Q88" s="180">
        <v>10</v>
      </c>
      <c r="R88" s="142" t="s">
        <v>4</v>
      </c>
      <c r="S88" s="143">
        <v>23</v>
      </c>
      <c r="T88" s="137">
        <v>1797</v>
      </c>
      <c r="U88" s="138">
        <v>66.55555555555556</v>
      </c>
      <c r="V88" s="10"/>
    </row>
    <row r="89" spans="11:22" ht="13.5" thickTop="1">
      <c r="K89" s="74"/>
      <c r="L89" s="175"/>
      <c r="M89" s="175"/>
      <c r="N89" s="176"/>
      <c r="O89" s="176"/>
      <c r="P89" s="175"/>
      <c r="Q89" s="175"/>
      <c r="R89" s="175"/>
      <c r="S89" s="175"/>
      <c r="T89" s="175"/>
      <c r="U89" s="175"/>
      <c r="V89" s="1"/>
    </row>
    <row r="90" spans="13:14" ht="12.75">
      <c r="M90"/>
      <c r="N90"/>
    </row>
    <row r="91" spans="13:14" ht="12.75">
      <c r="M91"/>
      <c r="N91"/>
    </row>
    <row r="92" spans="13:14" ht="12.75">
      <c r="M92"/>
      <c r="N92"/>
    </row>
    <row r="93" spans="13:15" ht="12.75">
      <c r="M93"/>
      <c r="N93"/>
      <c r="O93"/>
    </row>
    <row r="94" spans="13:15" ht="12.75">
      <c r="M94"/>
      <c r="N94"/>
      <c r="O94"/>
    </row>
    <row r="95" spans="13:15" ht="18">
      <c r="M95" s="95"/>
      <c r="N95" s="95"/>
      <c r="O95" s="114"/>
    </row>
  </sheetData>
  <printOptions horizontalCentered="1" verticalCentered="1"/>
  <pageMargins left="0.31" right="0.29" top="0.44" bottom="0.5" header="0.28" footer="0.5118110236220472"/>
  <pageSetup fitToHeight="1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workbookViewId="0" topLeftCell="A42">
      <selection activeCell="O51" sqref="O51"/>
    </sheetView>
  </sheetViews>
  <sheetFormatPr defaultColWidth="9.140625" defaultRowHeight="12.75"/>
  <cols>
    <col min="4" max="4" width="10.28125" style="0" customWidth="1"/>
  </cols>
  <sheetData>
    <row r="1" spans="1:14" ht="12.75">
      <c r="A1" t="s">
        <v>4</v>
      </c>
      <c r="C1" t="s">
        <v>56</v>
      </c>
      <c r="E1">
        <v>70.5</v>
      </c>
      <c r="F1">
        <v>73</v>
      </c>
      <c r="G1">
        <v>1</v>
      </c>
      <c r="H1">
        <v>1</v>
      </c>
      <c r="I1">
        <v>64</v>
      </c>
      <c r="J1">
        <v>69.5</v>
      </c>
      <c r="K1">
        <v>0</v>
      </c>
      <c r="L1">
        <v>1</v>
      </c>
      <c r="M1">
        <f aca="true" t="shared" si="0" ref="M1:N5">E1+I1</f>
        <v>134.5</v>
      </c>
      <c r="N1">
        <f t="shared" si="0"/>
        <v>142.5</v>
      </c>
    </row>
    <row r="2" spans="1:14" ht="12.75">
      <c r="A2" t="s">
        <v>23</v>
      </c>
      <c r="C2" t="s">
        <v>367</v>
      </c>
      <c r="E2">
        <v>75</v>
      </c>
      <c r="F2">
        <v>75.5</v>
      </c>
      <c r="G2">
        <v>2</v>
      </c>
      <c r="H2">
        <v>2</v>
      </c>
      <c r="I2">
        <v>65</v>
      </c>
      <c r="J2">
        <v>71.5</v>
      </c>
      <c r="K2">
        <v>0</v>
      </c>
      <c r="L2">
        <v>1</v>
      </c>
      <c r="M2">
        <f t="shared" si="0"/>
        <v>140</v>
      </c>
      <c r="N2">
        <f t="shared" si="0"/>
        <v>147</v>
      </c>
    </row>
    <row r="3" spans="1:14" ht="12.75">
      <c r="A3" t="s">
        <v>21</v>
      </c>
      <c r="C3" t="s">
        <v>24</v>
      </c>
      <c r="E3">
        <v>71.5</v>
      </c>
      <c r="F3">
        <v>69</v>
      </c>
      <c r="G3">
        <v>1</v>
      </c>
      <c r="H3">
        <v>1</v>
      </c>
      <c r="I3">
        <v>71</v>
      </c>
      <c r="J3">
        <v>75</v>
      </c>
      <c r="K3">
        <v>1</v>
      </c>
      <c r="L3">
        <v>2</v>
      </c>
      <c r="M3">
        <f t="shared" si="0"/>
        <v>142.5</v>
      </c>
      <c r="N3">
        <f t="shared" si="0"/>
        <v>144</v>
      </c>
    </row>
    <row r="4" spans="1:14" ht="12.75">
      <c r="A4" t="s">
        <v>368</v>
      </c>
      <c r="C4" t="s">
        <v>285</v>
      </c>
      <c r="E4">
        <v>63.5</v>
      </c>
      <c r="F4">
        <v>64</v>
      </c>
      <c r="G4">
        <v>0</v>
      </c>
      <c r="H4">
        <v>0</v>
      </c>
      <c r="I4">
        <v>70</v>
      </c>
      <c r="J4">
        <v>79.5</v>
      </c>
      <c r="K4">
        <v>1</v>
      </c>
      <c r="L4">
        <v>3</v>
      </c>
      <c r="M4">
        <f t="shared" si="0"/>
        <v>133.5</v>
      </c>
      <c r="N4">
        <f t="shared" si="0"/>
        <v>143.5</v>
      </c>
    </row>
    <row r="5" spans="1:14" ht="12.75">
      <c r="A5" t="s">
        <v>369</v>
      </c>
      <c r="C5" t="s">
        <v>25</v>
      </c>
      <c r="E5">
        <v>69.5</v>
      </c>
      <c r="F5">
        <v>70.5</v>
      </c>
      <c r="G5">
        <v>1</v>
      </c>
      <c r="H5">
        <v>1</v>
      </c>
      <c r="I5">
        <v>64</v>
      </c>
      <c r="J5">
        <v>68</v>
      </c>
      <c r="K5">
        <v>0</v>
      </c>
      <c r="L5">
        <v>1</v>
      </c>
      <c r="M5">
        <f t="shared" si="0"/>
        <v>133.5</v>
      </c>
      <c r="N5">
        <f t="shared" si="0"/>
        <v>138.5</v>
      </c>
    </row>
    <row r="7" ht="18" customHeight="1"/>
    <row r="8" spans="3:23" ht="13.5" customHeight="1">
      <c r="C8" s="203" t="s">
        <v>372</v>
      </c>
      <c r="D8" s="204"/>
      <c r="E8" s="204"/>
      <c r="F8" s="188"/>
      <c r="U8" s="203" t="s">
        <v>372</v>
      </c>
      <c r="V8" s="204"/>
      <c r="W8" s="204"/>
    </row>
    <row r="9" spans="3:23" ht="13.5" customHeight="1">
      <c r="C9" s="204"/>
      <c r="D9" s="204"/>
      <c r="E9" s="204"/>
      <c r="F9" s="188"/>
      <c r="U9" s="204"/>
      <c r="V9" s="204"/>
      <c r="W9" s="204"/>
    </row>
    <row r="10" spans="3:23" ht="13.5" customHeight="1">
      <c r="C10" s="196" t="s">
        <v>376</v>
      </c>
      <c r="D10" s="196"/>
      <c r="E10" s="196"/>
      <c r="F10" s="188"/>
      <c r="G10" s="203" t="s">
        <v>371</v>
      </c>
      <c r="H10" s="204"/>
      <c r="I10" s="204"/>
      <c r="Q10" s="203" t="s">
        <v>371</v>
      </c>
      <c r="R10" s="204"/>
      <c r="S10" s="204"/>
      <c r="U10" s="194" t="s">
        <v>375</v>
      </c>
      <c r="V10" s="194"/>
      <c r="W10" s="194"/>
    </row>
    <row r="11" spans="7:19" ht="13.5" thickBot="1">
      <c r="G11" s="204"/>
      <c r="H11" s="204"/>
      <c r="I11" s="204"/>
      <c r="Q11" s="204"/>
      <c r="R11" s="204"/>
      <c r="S11" s="204"/>
    </row>
    <row r="12" spans="3:23" ht="14.25" thickTop="1">
      <c r="C12" s="197" t="s">
        <v>56</v>
      </c>
      <c r="D12" s="198"/>
      <c r="E12" s="199"/>
      <c r="G12" s="196" t="s">
        <v>376</v>
      </c>
      <c r="H12" s="196"/>
      <c r="I12" s="196"/>
      <c r="Q12" s="194" t="s">
        <v>376</v>
      </c>
      <c r="R12" s="194"/>
      <c r="S12" s="194"/>
      <c r="U12" s="197" t="s">
        <v>24</v>
      </c>
      <c r="V12" s="198"/>
      <c r="W12" s="199"/>
    </row>
    <row r="13" spans="3:23" ht="13.5" thickBot="1">
      <c r="C13" s="200"/>
      <c r="D13" s="201"/>
      <c r="E13" s="202"/>
      <c r="U13" s="200"/>
      <c r="V13" s="201"/>
      <c r="W13" s="202"/>
    </row>
    <row r="14" spans="3:23" ht="17.25" thickTop="1">
      <c r="C14" s="193" t="s">
        <v>378</v>
      </c>
      <c r="D14" s="193">
        <v>79</v>
      </c>
      <c r="E14" s="192">
        <v>3</v>
      </c>
      <c r="G14" s="197" t="s">
        <v>56</v>
      </c>
      <c r="H14" s="198"/>
      <c r="I14" s="199"/>
      <c r="K14" s="212" t="s">
        <v>370</v>
      </c>
      <c r="L14" s="213"/>
      <c r="M14" s="213"/>
      <c r="N14" s="213"/>
      <c r="O14" s="213"/>
      <c r="Q14" s="197" t="s">
        <v>24</v>
      </c>
      <c r="R14" s="198"/>
      <c r="S14" s="199"/>
      <c r="U14" s="193" t="s">
        <v>378</v>
      </c>
      <c r="V14" s="193">
        <v>74.5</v>
      </c>
      <c r="W14" s="192">
        <v>2</v>
      </c>
    </row>
    <row r="15" spans="3:23" ht="17.25" thickBot="1">
      <c r="C15" s="193" t="s">
        <v>379</v>
      </c>
      <c r="D15" s="193">
        <v>76.5</v>
      </c>
      <c r="E15" s="192">
        <v>2</v>
      </c>
      <c r="G15" s="200"/>
      <c r="H15" s="201"/>
      <c r="I15" s="202"/>
      <c r="K15" s="213"/>
      <c r="L15" s="213"/>
      <c r="M15" s="213"/>
      <c r="N15" s="213"/>
      <c r="O15" s="213"/>
      <c r="Q15" s="200"/>
      <c r="R15" s="201"/>
      <c r="S15" s="202"/>
      <c r="U15" s="193" t="s">
        <v>379</v>
      </c>
      <c r="V15" s="193">
        <v>79</v>
      </c>
      <c r="W15" s="192">
        <v>3</v>
      </c>
    </row>
    <row r="16" spans="3:23" ht="17.25" thickTop="1">
      <c r="C16" s="197" t="s">
        <v>21</v>
      </c>
      <c r="D16" s="198"/>
      <c r="E16" s="199"/>
      <c r="G16" s="193" t="s">
        <v>378</v>
      </c>
      <c r="H16" s="193">
        <v>62.5</v>
      </c>
      <c r="I16" s="192">
        <v>0</v>
      </c>
      <c r="K16" s="213"/>
      <c r="L16" s="213"/>
      <c r="M16" s="213"/>
      <c r="N16" s="213"/>
      <c r="O16" s="213"/>
      <c r="Q16" s="193" t="s">
        <v>378</v>
      </c>
      <c r="R16" s="193">
        <v>86.5</v>
      </c>
      <c r="S16" s="192">
        <v>4</v>
      </c>
      <c r="U16" s="197" t="s">
        <v>23</v>
      </c>
      <c r="V16" s="198"/>
      <c r="W16" s="199"/>
    </row>
    <row r="17" spans="3:23" ht="17.25" thickBot="1">
      <c r="C17" s="200"/>
      <c r="D17" s="201"/>
      <c r="E17" s="202"/>
      <c r="G17" s="193" t="s">
        <v>379</v>
      </c>
      <c r="H17" s="193">
        <v>70.5</v>
      </c>
      <c r="I17" s="192">
        <v>1</v>
      </c>
      <c r="K17" s="213"/>
      <c r="L17" s="213"/>
      <c r="M17" s="213"/>
      <c r="N17" s="213"/>
      <c r="O17" s="213"/>
      <c r="Q17" s="193" t="s">
        <v>379</v>
      </c>
      <c r="R17" s="193">
        <v>74.5</v>
      </c>
      <c r="S17" s="192">
        <v>2</v>
      </c>
      <c r="U17" s="200"/>
      <c r="V17" s="201"/>
      <c r="W17" s="202"/>
    </row>
    <row r="18" spans="3:23" ht="21" thickTop="1">
      <c r="C18" s="193" t="s">
        <v>378</v>
      </c>
      <c r="D18" s="193">
        <v>74</v>
      </c>
      <c r="E18" s="192">
        <v>2</v>
      </c>
      <c r="K18" s="195">
        <v>37059</v>
      </c>
      <c r="L18" s="195"/>
      <c r="M18" s="195"/>
      <c r="N18" s="195"/>
      <c r="O18" s="195"/>
      <c r="U18" s="193" t="s">
        <v>378</v>
      </c>
      <c r="V18" s="193">
        <v>75</v>
      </c>
      <c r="W18" s="192">
        <v>2</v>
      </c>
    </row>
    <row r="19" spans="3:23" ht="20.25">
      <c r="C19" s="193" t="s">
        <v>379</v>
      </c>
      <c r="D19" s="193">
        <v>79</v>
      </c>
      <c r="E19" s="192">
        <v>2</v>
      </c>
      <c r="K19" s="190"/>
      <c r="L19" s="190"/>
      <c r="M19" s="190"/>
      <c r="N19" s="190"/>
      <c r="O19" s="190"/>
      <c r="U19" s="193" t="s">
        <v>379</v>
      </c>
      <c r="V19" s="193">
        <v>70</v>
      </c>
      <c r="W19" s="192">
        <v>1</v>
      </c>
    </row>
    <row r="20" spans="3:23" ht="20.25">
      <c r="C20" s="189"/>
      <c r="D20" s="189"/>
      <c r="E20" s="189"/>
      <c r="K20" s="190"/>
      <c r="L20" s="190"/>
      <c r="M20" s="190"/>
      <c r="N20" s="190"/>
      <c r="O20" s="190"/>
      <c r="U20" s="189"/>
      <c r="V20" s="189"/>
      <c r="W20" s="189"/>
    </row>
    <row r="21" ht="13.5" thickBot="1"/>
    <row r="22" spans="10:16" ht="13.5" thickTop="1">
      <c r="J22" s="206" t="s">
        <v>285</v>
      </c>
      <c r="K22" s="207"/>
      <c r="L22" s="208"/>
      <c r="N22" s="206" t="s">
        <v>24</v>
      </c>
      <c r="O22" s="207"/>
      <c r="P22" s="208"/>
    </row>
    <row r="23" spans="10:16" ht="13.5" thickBot="1">
      <c r="J23" s="209"/>
      <c r="K23" s="210"/>
      <c r="L23" s="211"/>
      <c r="N23" s="209"/>
      <c r="O23" s="210"/>
      <c r="P23" s="211"/>
    </row>
    <row r="24" spans="10:16" ht="17.25" thickTop="1">
      <c r="J24" s="193"/>
      <c r="K24" s="193">
        <v>69</v>
      </c>
      <c r="L24" s="192">
        <v>1</v>
      </c>
      <c r="N24" s="193"/>
      <c r="O24" s="193">
        <v>75.5</v>
      </c>
      <c r="P24" s="192">
        <v>2</v>
      </c>
    </row>
    <row r="25" spans="10:16" ht="16.5">
      <c r="J25" s="193"/>
      <c r="K25" s="193"/>
      <c r="L25" s="192"/>
      <c r="N25" s="193"/>
      <c r="O25" s="193"/>
      <c r="P25" s="192"/>
    </row>
    <row r="26" spans="10:16" ht="12.75">
      <c r="J26" s="189"/>
      <c r="K26" s="189"/>
      <c r="L26" s="189"/>
      <c r="N26" s="189"/>
      <c r="O26" s="189"/>
      <c r="P26" s="189"/>
    </row>
    <row r="27" ht="13.5" thickBot="1"/>
    <row r="28" spans="3:23" ht="13.5" thickTop="1">
      <c r="C28" s="197" t="s">
        <v>285</v>
      </c>
      <c r="D28" s="198"/>
      <c r="E28" s="199"/>
      <c r="U28" s="197" t="s">
        <v>367</v>
      </c>
      <c r="V28" s="198"/>
      <c r="W28" s="199"/>
    </row>
    <row r="29" spans="3:23" ht="13.5" thickBot="1">
      <c r="C29" s="200"/>
      <c r="D29" s="201"/>
      <c r="E29" s="202"/>
      <c r="U29" s="200"/>
      <c r="V29" s="201"/>
      <c r="W29" s="202"/>
    </row>
    <row r="30" spans="3:23" ht="17.25" thickTop="1">
      <c r="C30" s="193" t="s">
        <v>378</v>
      </c>
      <c r="D30" s="193">
        <v>69</v>
      </c>
      <c r="E30" s="192">
        <v>5</v>
      </c>
      <c r="G30" s="197" t="s">
        <v>285</v>
      </c>
      <c r="H30" s="198"/>
      <c r="I30" s="199"/>
      <c r="Q30" s="197" t="s">
        <v>374</v>
      </c>
      <c r="R30" s="198"/>
      <c r="S30" s="199"/>
      <c r="U30" s="193" t="s">
        <v>378</v>
      </c>
      <c r="V30" s="193">
        <v>63.5</v>
      </c>
      <c r="W30" s="192">
        <v>0</v>
      </c>
    </row>
    <row r="31" spans="3:23" ht="17.25" thickBot="1">
      <c r="C31" s="193" t="s">
        <v>379</v>
      </c>
      <c r="D31" s="193">
        <v>75</v>
      </c>
      <c r="E31" s="192">
        <v>3</v>
      </c>
      <c r="G31" s="200"/>
      <c r="H31" s="201"/>
      <c r="I31" s="202"/>
      <c r="Q31" s="200"/>
      <c r="R31" s="201"/>
      <c r="S31" s="202"/>
      <c r="U31" s="193" t="s">
        <v>379</v>
      </c>
      <c r="V31" s="193">
        <v>79.5</v>
      </c>
      <c r="W31" s="192">
        <v>3</v>
      </c>
    </row>
    <row r="32" spans="3:23" ht="17.25" thickTop="1">
      <c r="C32" s="197" t="s">
        <v>25</v>
      </c>
      <c r="D32" s="198"/>
      <c r="E32" s="199"/>
      <c r="G32" s="193" t="s">
        <v>378</v>
      </c>
      <c r="H32" s="193">
        <v>74</v>
      </c>
      <c r="I32" s="192">
        <v>2</v>
      </c>
      <c r="Q32" s="193" t="s">
        <v>378</v>
      </c>
      <c r="R32" s="193">
        <v>75.5</v>
      </c>
      <c r="S32" s="192">
        <v>2</v>
      </c>
      <c r="U32" s="197" t="s">
        <v>374</v>
      </c>
      <c r="V32" s="198"/>
      <c r="W32" s="199"/>
    </row>
    <row r="33" spans="3:23" ht="17.25" thickBot="1">
      <c r="C33" s="200"/>
      <c r="D33" s="201"/>
      <c r="E33" s="202"/>
      <c r="G33" s="193" t="s">
        <v>379</v>
      </c>
      <c r="H33" s="193">
        <v>63.5</v>
      </c>
      <c r="I33" s="192">
        <v>0</v>
      </c>
      <c r="Q33" s="193" t="s">
        <v>379</v>
      </c>
      <c r="R33" s="193">
        <v>70.5</v>
      </c>
      <c r="S33" s="192">
        <v>1</v>
      </c>
      <c r="U33" s="200"/>
      <c r="V33" s="201"/>
      <c r="W33" s="202"/>
    </row>
    <row r="34" spans="3:23" ht="17.25" thickTop="1">
      <c r="C34" s="193" t="s">
        <v>378</v>
      </c>
      <c r="D34" s="193">
        <v>47.5</v>
      </c>
      <c r="E34" s="192">
        <v>0</v>
      </c>
      <c r="U34" s="193" t="s">
        <v>378</v>
      </c>
      <c r="V34" s="193">
        <v>69.5</v>
      </c>
      <c r="W34" s="193">
        <v>1</v>
      </c>
    </row>
    <row r="35" spans="3:23" ht="16.5">
      <c r="C35" s="193" t="s">
        <v>379</v>
      </c>
      <c r="D35" s="193">
        <v>61</v>
      </c>
      <c r="E35" s="192">
        <v>0</v>
      </c>
      <c r="U35" s="193" t="s">
        <v>379</v>
      </c>
      <c r="V35" s="193">
        <v>78</v>
      </c>
      <c r="W35" s="192">
        <v>3</v>
      </c>
    </row>
    <row r="42" spans="11:15" ht="12.75">
      <c r="K42" s="205" t="s">
        <v>373</v>
      </c>
      <c r="L42" s="205"/>
      <c r="M42" s="205"/>
      <c r="N42" s="205"/>
      <c r="O42" s="205"/>
    </row>
    <row r="43" spans="11:15" ht="12.75">
      <c r="K43" s="205"/>
      <c r="L43" s="205"/>
      <c r="M43" s="205"/>
      <c r="N43" s="205"/>
      <c r="O43" s="205"/>
    </row>
    <row r="44" spans="11:15" ht="12.75">
      <c r="K44" s="205"/>
      <c r="L44" s="205"/>
      <c r="M44" s="205"/>
      <c r="N44" s="205"/>
      <c r="O44" s="205"/>
    </row>
    <row r="45" spans="11:15" ht="12.75">
      <c r="K45" s="205"/>
      <c r="L45" s="205"/>
      <c r="M45" s="205"/>
      <c r="N45" s="205"/>
      <c r="O45" s="205"/>
    </row>
  </sheetData>
  <mergeCells count="25">
    <mergeCell ref="K42:O45"/>
    <mergeCell ref="G10:I11"/>
    <mergeCell ref="C8:E9"/>
    <mergeCell ref="Q10:S11"/>
    <mergeCell ref="Q30:S31"/>
    <mergeCell ref="Q14:S15"/>
    <mergeCell ref="J22:L23"/>
    <mergeCell ref="N22:P23"/>
    <mergeCell ref="K14:O17"/>
    <mergeCell ref="C32:E33"/>
    <mergeCell ref="U8:W9"/>
    <mergeCell ref="U32:W33"/>
    <mergeCell ref="U12:W13"/>
    <mergeCell ref="U16:W17"/>
    <mergeCell ref="U28:W29"/>
    <mergeCell ref="U10:W10"/>
    <mergeCell ref="G30:I31"/>
    <mergeCell ref="C12:E13"/>
    <mergeCell ref="C16:E17"/>
    <mergeCell ref="C28:E29"/>
    <mergeCell ref="G14:I15"/>
    <mergeCell ref="Q12:S12"/>
    <mergeCell ref="K18:O18"/>
    <mergeCell ref="G12:I12"/>
    <mergeCell ref="C10:E10"/>
  </mergeCells>
  <printOptions/>
  <pageMargins left="0.75" right="0.75" top="0.41" bottom="0.74" header="0.5" footer="0.5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J51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10.421875" style="0" bestFit="1" customWidth="1"/>
    <col min="2" max="2" width="12.421875" style="0" bestFit="1" customWidth="1"/>
    <col min="3" max="3" width="13.8515625" style="0" bestFit="1" customWidth="1"/>
    <col min="4" max="4" width="16.140625" style="0" bestFit="1" customWidth="1"/>
    <col min="5" max="5" width="16.57421875" style="0" bestFit="1" customWidth="1"/>
    <col min="6" max="6" width="23.57421875" style="0" bestFit="1" customWidth="1"/>
    <col min="7" max="7" width="11.00390625" style="0" customWidth="1"/>
    <col min="8" max="8" width="13.421875" style="0" customWidth="1"/>
    <col min="9" max="9" width="8.57421875" style="0" customWidth="1"/>
    <col min="10" max="10" width="24.8515625" style="0" bestFit="1" customWidth="1"/>
  </cols>
  <sheetData>
    <row r="1" spans="1:10" ht="109.5" customHeight="1">
      <c r="A1" s="215" t="s">
        <v>381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24.75" customHeight="1">
      <c r="A2" s="214" t="s">
        <v>28</v>
      </c>
      <c r="B2" s="214" t="s">
        <v>29</v>
      </c>
      <c r="C2" s="214" t="s">
        <v>30</v>
      </c>
      <c r="D2" s="214" t="s">
        <v>31</v>
      </c>
      <c r="E2" s="214" t="s">
        <v>32</v>
      </c>
      <c r="F2" s="214" t="s">
        <v>60</v>
      </c>
      <c r="G2" s="214" t="s">
        <v>33</v>
      </c>
      <c r="H2" s="214" t="s">
        <v>34</v>
      </c>
      <c r="I2" s="214" t="s">
        <v>38</v>
      </c>
      <c r="J2" s="214" t="s">
        <v>57</v>
      </c>
    </row>
    <row r="3" spans="1:10" ht="24.7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</row>
    <row r="4" spans="1:10" ht="24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</row>
    <row r="5" spans="1:7" ht="24.75" customHeight="1">
      <c r="A5">
        <v>1</v>
      </c>
      <c r="B5">
        <v>0</v>
      </c>
      <c r="C5" s="11">
        <f>B5*1000</f>
        <v>0</v>
      </c>
      <c r="D5" s="12">
        <f>C5*0.25</f>
        <v>0</v>
      </c>
      <c r="E5" s="12">
        <f>C5*0.75</f>
        <v>0</v>
      </c>
      <c r="F5" s="12">
        <f>+D5</f>
        <v>0</v>
      </c>
      <c r="G5" s="12">
        <f>E5</f>
        <v>0</v>
      </c>
    </row>
    <row r="6" spans="1:7" ht="24.75" customHeight="1">
      <c r="A6">
        <v>2</v>
      </c>
      <c r="B6">
        <v>13</v>
      </c>
      <c r="C6" s="11">
        <f aca="true" t="shared" si="0" ref="C6:C35">B6*1000</f>
        <v>13000</v>
      </c>
      <c r="D6" s="12">
        <f>C6*0.25</f>
        <v>3250</v>
      </c>
      <c r="E6" s="12">
        <f aca="true" t="shared" si="1" ref="E6:E23">C6*0.75</f>
        <v>9750</v>
      </c>
      <c r="F6" s="12">
        <f>IF(B6=0,0,F5+D6)</f>
        <v>3250</v>
      </c>
      <c r="G6" s="12">
        <f>IF(C6=0,0,G5+E6)-H6</f>
        <v>9750</v>
      </c>
    </row>
    <row r="7" spans="1:7" ht="24.75" customHeight="1">
      <c r="A7">
        <v>3</v>
      </c>
      <c r="B7">
        <v>12</v>
      </c>
      <c r="C7" s="11">
        <f t="shared" si="0"/>
        <v>12000</v>
      </c>
      <c r="D7" s="12">
        <f aca="true" t="shared" si="2" ref="D7:D35">C7*0.25</f>
        <v>3000</v>
      </c>
      <c r="E7" s="12">
        <f t="shared" si="1"/>
        <v>9000</v>
      </c>
      <c r="F7" s="12">
        <f aca="true" t="shared" si="3" ref="F7:F23">IF(B7=0,0,F6+D7)</f>
        <v>6250</v>
      </c>
      <c r="G7" s="12">
        <f>IF(C7=0,0,G6+E7)-H7</f>
        <v>18750</v>
      </c>
    </row>
    <row r="8" spans="1:7" ht="24.75" customHeight="1">
      <c r="A8">
        <v>4</v>
      </c>
      <c r="B8">
        <v>10</v>
      </c>
      <c r="C8" s="11">
        <f t="shared" si="0"/>
        <v>10000</v>
      </c>
      <c r="D8" s="12">
        <f t="shared" si="2"/>
        <v>2500</v>
      </c>
      <c r="E8" s="12">
        <f t="shared" si="1"/>
        <v>7500</v>
      </c>
      <c r="F8" s="12">
        <f t="shared" si="3"/>
        <v>8750</v>
      </c>
      <c r="G8" s="12">
        <f>IF(C8=0,0,G7+E8)-H8</f>
        <v>26250</v>
      </c>
    </row>
    <row r="9" spans="1:7" ht="24.75" customHeight="1">
      <c r="A9">
        <v>5</v>
      </c>
      <c r="B9">
        <v>13</v>
      </c>
      <c r="C9" s="11">
        <f t="shared" si="0"/>
        <v>13000</v>
      </c>
      <c r="D9" s="12">
        <f t="shared" si="2"/>
        <v>3250</v>
      </c>
      <c r="E9" s="12">
        <f t="shared" si="1"/>
        <v>9750</v>
      </c>
      <c r="F9" s="12">
        <f t="shared" si="3"/>
        <v>12000</v>
      </c>
      <c r="G9" s="12">
        <f>IF(C9=0,0,G8+E9)-H9</f>
        <v>36000</v>
      </c>
    </row>
    <row r="10" spans="1:7" ht="24.75" customHeight="1">
      <c r="A10">
        <v>6</v>
      </c>
      <c r="B10">
        <v>11</v>
      </c>
      <c r="C10" s="11">
        <f t="shared" si="0"/>
        <v>11000</v>
      </c>
      <c r="D10" s="12">
        <f t="shared" si="2"/>
        <v>2750</v>
      </c>
      <c r="E10" s="12">
        <f t="shared" si="1"/>
        <v>8250</v>
      </c>
      <c r="F10" s="12">
        <f t="shared" si="3"/>
        <v>14750</v>
      </c>
      <c r="G10" s="12">
        <f>IF(C10=0,0,G9+E10)-H10</f>
        <v>44250</v>
      </c>
    </row>
    <row r="11" spans="1:7" ht="24.75" customHeight="1">
      <c r="A11">
        <v>7</v>
      </c>
      <c r="B11">
        <v>13</v>
      </c>
      <c r="C11" s="11">
        <f t="shared" si="0"/>
        <v>13000</v>
      </c>
      <c r="D11" s="12">
        <f t="shared" si="2"/>
        <v>3250</v>
      </c>
      <c r="E11" s="12">
        <f t="shared" si="1"/>
        <v>9750</v>
      </c>
      <c r="F11" s="12">
        <f t="shared" si="3"/>
        <v>18000</v>
      </c>
      <c r="G11" s="12">
        <f aca="true" t="shared" si="4" ref="G11:G23">IF(C11=0,0,G10+E11)-H11</f>
        <v>54000</v>
      </c>
    </row>
    <row r="12" spans="1:7" ht="24.75" customHeight="1">
      <c r="A12">
        <v>8</v>
      </c>
      <c r="B12">
        <v>1</v>
      </c>
      <c r="C12" s="11">
        <f t="shared" si="0"/>
        <v>1000</v>
      </c>
      <c r="D12" s="12">
        <f t="shared" si="2"/>
        <v>250</v>
      </c>
      <c r="E12" s="12">
        <f t="shared" si="1"/>
        <v>750</v>
      </c>
      <c r="F12" s="12">
        <f t="shared" si="3"/>
        <v>18250</v>
      </c>
      <c r="G12" s="12">
        <f t="shared" si="4"/>
        <v>54750</v>
      </c>
    </row>
    <row r="13" spans="1:7" ht="24.75" customHeight="1">
      <c r="A13">
        <v>9</v>
      </c>
      <c r="B13">
        <v>10</v>
      </c>
      <c r="C13" s="11">
        <f t="shared" si="0"/>
        <v>10000</v>
      </c>
      <c r="D13" s="12">
        <f t="shared" si="2"/>
        <v>2500</v>
      </c>
      <c r="E13" s="12">
        <f t="shared" si="1"/>
        <v>7500</v>
      </c>
      <c r="F13" s="12">
        <f t="shared" si="3"/>
        <v>20750</v>
      </c>
      <c r="G13" s="12">
        <f t="shared" si="4"/>
        <v>62250</v>
      </c>
    </row>
    <row r="14" spans="1:7" ht="24.75" customHeight="1">
      <c r="A14">
        <v>10</v>
      </c>
      <c r="B14">
        <v>11</v>
      </c>
      <c r="C14" s="11">
        <f t="shared" si="0"/>
        <v>11000</v>
      </c>
      <c r="D14" s="12">
        <f t="shared" si="2"/>
        <v>2750</v>
      </c>
      <c r="E14" s="12">
        <f t="shared" si="1"/>
        <v>8250</v>
      </c>
      <c r="F14" s="12">
        <f t="shared" si="3"/>
        <v>23500</v>
      </c>
      <c r="G14" s="12">
        <f t="shared" si="4"/>
        <v>70500</v>
      </c>
    </row>
    <row r="15" spans="1:7" ht="24.75" customHeight="1">
      <c r="A15">
        <v>11</v>
      </c>
      <c r="B15">
        <v>9</v>
      </c>
      <c r="C15" s="11">
        <f t="shared" si="0"/>
        <v>9000</v>
      </c>
      <c r="D15" s="12">
        <f t="shared" si="2"/>
        <v>2250</v>
      </c>
      <c r="E15" s="12">
        <f t="shared" si="1"/>
        <v>6750</v>
      </c>
      <c r="F15" s="12">
        <f t="shared" si="3"/>
        <v>25750</v>
      </c>
      <c r="G15" s="12">
        <f t="shared" si="4"/>
        <v>77250</v>
      </c>
    </row>
    <row r="16" spans="1:7" ht="24.75" customHeight="1">
      <c r="A16">
        <v>12</v>
      </c>
      <c r="B16">
        <v>1</v>
      </c>
      <c r="C16" s="11">
        <f t="shared" si="0"/>
        <v>1000</v>
      </c>
      <c r="D16" s="12">
        <f t="shared" si="2"/>
        <v>250</v>
      </c>
      <c r="E16" s="12">
        <f t="shared" si="1"/>
        <v>750</v>
      </c>
      <c r="F16" s="12">
        <f t="shared" si="3"/>
        <v>26000</v>
      </c>
      <c r="G16" s="12">
        <f t="shared" si="4"/>
        <v>78000</v>
      </c>
    </row>
    <row r="17" spans="1:7" ht="24.75" customHeight="1">
      <c r="A17">
        <v>13</v>
      </c>
      <c r="B17">
        <v>8</v>
      </c>
      <c r="C17" s="11">
        <f t="shared" si="0"/>
        <v>8000</v>
      </c>
      <c r="D17" s="12">
        <f t="shared" si="2"/>
        <v>2000</v>
      </c>
      <c r="E17" s="12">
        <f t="shared" si="1"/>
        <v>6000</v>
      </c>
      <c r="F17" s="12">
        <f t="shared" si="3"/>
        <v>28000</v>
      </c>
      <c r="G17" s="12">
        <f>IF(C17=0,0,G16+E17)-H17</f>
        <v>84000</v>
      </c>
    </row>
    <row r="18" spans="1:7" ht="24.75" customHeight="1">
      <c r="A18">
        <v>14</v>
      </c>
      <c r="B18">
        <v>8</v>
      </c>
      <c r="C18" s="11">
        <f t="shared" si="0"/>
        <v>8000</v>
      </c>
      <c r="D18" s="12">
        <f t="shared" si="2"/>
        <v>2000</v>
      </c>
      <c r="E18" s="12">
        <f t="shared" si="1"/>
        <v>6000</v>
      </c>
      <c r="F18" s="12">
        <f t="shared" si="3"/>
        <v>30000</v>
      </c>
      <c r="G18" s="12">
        <f>IF(C18=0,0,G17+E18)-H18</f>
        <v>90000</v>
      </c>
    </row>
    <row r="19" spans="1:7" ht="24.75" customHeight="1">
      <c r="A19">
        <v>15</v>
      </c>
      <c r="B19">
        <v>12</v>
      </c>
      <c r="C19" s="11">
        <f t="shared" si="0"/>
        <v>12000</v>
      </c>
      <c r="D19" s="12">
        <f t="shared" si="2"/>
        <v>3000</v>
      </c>
      <c r="E19" s="12">
        <f t="shared" si="1"/>
        <v>9000</v>
      </c>
      <c r="F19" s="12">
        <f t="shared" si="3"/>
        <v>33000</v>
      </c>
      <c r="G19" s="12">
        <f t="shared" si="4"/>
        <v>99000</v>
      </c>
    </row>
    <row r="20" spans="1:7" ht="24.75" customHeight="1">
      <c r="A20">
        <v>16</v>
      </c>
      <c r="B20">
        <v>10</v>
      </c>
      <c r="C20" s="11">
        <f t="shared" si="0"/>
        <v>10000</v>
      </c>
      <c r="D20" s="12">
        <f t="shared" si="2"/>
        <v>2500</v>
      </c>
      <c r="E20" s="12">
        <f t="shared" si="1"/>
        <v>7500</v>
      </c>
      <c r="F20" s="12">
        <f t="shared" si="3"/>
        <v>35500</v>
      </c>
      <c r="G20" s="12">
        <f t="shared" si="4"/>
        <v>106500</v>
      </c>
    </row>
    <row r="21" spans="1:7" ht="24.75" customHeight="1">
      <c r="A21">
        <v>17</v>
      </c>
      <c r="B21">
        <v>8</v>
      </c>
      <c r="C21" s="11">
        <f t="shared" si="0"/>
        <v>8000</v>
      </c>
      <c r="D21" s="12">
        <f t="shared" si="2"/>
        <v>2000</v>
      </c>
      <c r="E21" s="12">
        <f t="shared" si="1"/>
        <v>6000</v>
      </c>
      <c r="F21" s="12">
        <f t="shared" si="3"/>
        <v>37500</v>
      </c>
      <c r="G21" s="12">
        <f t="shared" si="4"/>
        <v>112500</v>
      </c>
    </row>
    <row r="22" spans="1:10" ht="24.75" customHeight="1">
      <c r="A22">
        <v>18</v>
      </c>
      <c r="B22">
        <v>11</v>
      </c>
      <c r="C22" s="11">
        <f t="shared" si="0"/>
        <v>11000</v>
      </c>
      <c r="D22" s="12">
        <f t="shared" si="2"/>
        <v>2750</v>
      </c>
      <c r="E22" s="12">
        <f t="shared" si="1"/>
        <v>8250</v>
      </c>
      <c r="F22" s="12">
        <f t="shared" si="3"/>
        <v>40250</v>
      </c>
      <c r="G22" s="12">
        <f t="shared" si="4"/>
        <v>62500</v>
      </c>
      <c r="H22">
        <v>58250</v>
      </c>
      <c r="J22" t="s">
        <v>40</v>
      </c>
    </row>
    <row r="23" spans="1:7" ht="24.75" customHeight="1">
      <c r="A23">
        <v>19</v>
      </c>
      <c r="B23">
        <v>15</v>
      </c>
      <c r="C23" s="11">
        <f t="shared" si="0"/>
        <v>15000</v>
      </c>
      <c r="D23" s="12">
        <f t="shared" si="2"/>
        <v>3750</v>
      </c>
      <c r="E23" s="12">
        <f t="shared" si="1"/>
        <v>11250</v>
      </c>
      <c r="F23" s="12">
        <f t="shared" si="3"/>
        <v>44000</v>
      </c>
      <c r="G23" s="12">
        <f t="shared" si="4"/>
        <v>73750</v>
      </c>
    </row>
    <row r="24" spans="1:7" ht="24.75" customHeight="1">
      <c r="A24">
        <v>20</v>
      </c>
      <c r="B24">
        <v>15</v>
      </c>
      <c r="C24" s="11">
        <f t="shared" si="0"/>
        <v>15000</v>
      </c>
      <c r="D24" s="12">
        <f t="shared" si="2"/>
        <v>3750</v>
      </c>
      <c r="E24" s="12">
        <f aca="true" t="shared" si="5" ref="E24:E31">C24*0.75</f>
        <v>11250</v>
      </c>
      <c r="F24" s="12">
        <f aca="true" t="shared" si="6" ref="F24:F31">IF(B24=0,0,F23+D24)</f>
        <v>47750</v>
      </c>
      <c r="G24" s="12">
        <f aca="true" t="shared" si="7" ref="G24:G31">IF(C24=0,0,G23+E24)-H24</f>
        <v>85000</v>
      </c>
    </row>
    <row r="25" spans="1:7" ht="24.75" customHeight="1">
      <c r="A25">
        <v>21</v>
      </c>
      <c r="B25">
        <v>12</v>
      </c>
      <c r="C25" s="11">
        <f t="shared" si="0"/>
        <v>12000</v>
      </c>
      <c r="D25" s="12">
        <f t="shared" si="2"/>
        <v>3000</v>
      </c>
      <c r="E25" s="12">
        <f t="shared" si="5"/>
        <v>9000</v>
      </c>
      <c r="F25" s="12">
        <f t="shared" si="6"/>
        <v>50750</v>
      </c>
      <c r="G25" s="12">
        <f t="shared" si="7"/>
        <v>94000</v>
      </c>
    </row>
    <row r="26" spans="1:7" ht="24.75" customHeight="1">
      <c r="A26">
        <v>22</v>
      </c>
      <c r="B26">
        <v>13</v>
      </c>
      <c r="C26" s="11">
        <f t="shared" si="0"/>
        <v>13000</v>
      </c>
      <c r="D26" s="12">
        <f t="shared" si="2"/>
        <v>3250</v>
      </c>
      <c r="E26" s="12">
        <f t="shared" si="5"/>
        <v>9750</v>
      </c>
      <c r="F26" s="12">
        <f t="shared" si="6"/>
        <v>54000</v>
      </c>
      <c r="G26" s="12">
        <f t="shared" si="7"/>
        <v>103750</v>
      </c>
    </row>
    <row r="27" spans="1:7" ht="24.75" customHeight="1">
      <c r="A27">
        <v>23</v>
      </c>
      <c r="B27">
        <v>13</v>
      </c>
      <c r="C27" s="11">
        <f t="shared" si="0"/>
        <v>13000</v>
      </c>
      <c r="D27" s="12">
        <f t="shared" si="2"/>
        <v>3250</v>
      </c>
      <c r="E27" s="12">
        <f t="shared" si="5"/>
        <v>9750</v>
      </c>
      <c r="F27" s="12">
        <f t="shared" si="6"/>
        <v>57250</v>
      </c>
      <c r="G27" s="12">
        <f t="shared" si="7"/>
        <v>113500</v>
      </c>
    </row>
    <row r="28" spans="1:7" ht="24.75" customHeight="1">
      <c r="A28">
        <v>24</v>
      </c>
      <c r="B28">
        <v>15</v>
      </c>
      <c r="C28" s="11">
        <f t="shared" si="0"/>
        <v>15000</v>
      </c>
      <c r="D28" s="12">
        <f t="shared" si="2"/>
        <v>3750</v>
      </c>
      <c r="E28" s="12">
        <f t="shared" si="5"/>
        <v>11250</v>
      </c>
      <c r="F28" s="12">
        <f t="shared" si="6"/>
        <v>61000</v>
      </c>
      <c r="G28" s="12">
        <f t="shared" si="7"/>
        <v>124750</v>
      </c>
    </row>
    <row r="29" spans="1:7" ht="24.75" customHeight="1">
      <c r="A29">
        <v>25</v>
      </c>
      <c r="B29">
        <v>13</v>
      </c>
      <c r="C29" s="11">
        <f t="shared" si="0"/>
        <v>13000</v>
      </c>
      <c r="D29" s="12">
        <f t="shared" si="2"/>
        <v>3250</v>
      </c>
      <c r="E29" s="12">
        <f t="shared" si="5"/>
        <v>9750</v>
      </c>
      <c r="F29" s="12">
        <f t="shared" si="6"/>
        <v>64250</v>
      </c>
      <c r="G29" s="12">
        <f t="shared" si="7"/>
        <v>134500</v>
      </c>
    </row>
    <row r="30" spans="1:7" ht="24.75" customHeight="1">
      <c r="A30">
        <v>26</v>
      </c>
      <c r="B30">
        <v>9</v>
      </c>
      <c r="C30" s="11">
        <f t="shared" si="0"/>
        <v>9000</v>
      </c>
      <c r="D30" s="12">
        <f t="shared" si="2"/>
        <v>2250</v>
      </c>
      <c r="E30" s="12">
        <f t="shared" si="5"/>
        <v>6750</v>
      </c>
      <c r="F30" s="12">
        <f t="shared" si="6"/>
        <v>66500</v>
      </c>
      <c r="G30" s="12">
        <f t="shared" si="7"/>
        <v>141250</v>
      </c>
    </row>
    <row r="31" spans="1:7" ht="24.75" customHeight="1">
      <c r="A31">
        <v>27</v>
      </c>
      <c r="B31">
        <v>6</v>
      </c>
      <c r="C31" s="11">
        <f t="shared" si="0"/>
        <v>6000</v>
      </c>
      <c r="D31" s="12">
        <f t="shared" si="2"/>
        <v>1500</v>
      </c>
      <c r="E31" s="12">
        <f t="shared" si="5"/>
        <v>4500</v>
      </c>
      <c r="F31" s="12">
        <f t="shared" si="6"/>
        <v>68000</v>
      </c>
      <c r="G31" s="12">
        <f t="shared" si="7"/>
        <v>145750</v>
      </c>
    </row>
    <row r="32" spans="1:7" ht="24.75" customHeight="1">
      <c r="A32">
        <v>28</v>
      </c>
      <c r="B32">
        <v>12</v>
      </c>
      <c r="C32" s="11">
        <f t="shared" si="0"/>
        <v>12000</v>
      </c>
      <c r="D32" s="12">
        <f t="shared" si="2"/>
        <v>3000</v>
      </c>
      <c r="E32" s="12">
        <f aca="true" t="shared" si="8" ref="E32:E37">C32*0.75</f>
        <v>9000</v>
      </c>
      <c r="F32" s="12">
        <f aca="true" t="shared" si="9" ref="F32:F37">IF(B32=0,0,F31+D32)</f>
        <v>71000</v>
      </c>
      <c r="G32" s="12">
        <f aca="true" t="shared" si="10" ref="G32:G37">IF(C32=0,0,G31+E32)-H32</f>
        <v>154750</v>
      </c>
    </row>
    <row r="33" spans="1:10" ht="24.75" customHeight="1">
      <c r="A33">
        <v>29</v>
      </c>
      <c r="B33">
        <v>11</v>
      </c>
      <c r="C33" s="11">
        <f t="shared" si="0"/>
        <v>11000</v>
      </c>
      <c r="D33" s="12">
        <f t="shared" si="2"/>
        <v>2750</v>
      </c>
      <c r="E33" s="12">
        <f t="shared" si="8"/>
        <v>8250</v>
      </c>
      <c r="F33" s="12">
        <f t="shared" si="9"/>
        <v>73750</v>
      </c>
      <c r="G33" s="12">
        <f t="shared" si="10"/>
        <v>133000</v>
      </c>
      <c r="H33">
        <v>30000</v>
      </c>
      <c r="J33" t="s">
        <v>380</v>
      </c>
    </row>
    <row r="34" spans="1:7" ht="24.75" customHeight="1">
      <c r="A34">
        <v>30</v>
      </c>
      <c r="C34" s="11">
        <f t="shared" si="0"/>
        <v>0</v>
      </c>
      <c r="D34" s="12">
        <f t="shared" si="2"/>
        <v>0</v>
      </c>
      <c r="E34" s="12">
        <f t="shared" si="8"/>
        <v>0</v>
      </c>
      <c r="F34" s="12">
        <f t="shared" si="9"/>
        <v>0</v>
      </c>
      <c r="G34" s="12">
        <f t="shared" si="10"/>
        <v>0</v>
      </c>
    </row>
    <row r="35" spans="1:7" ht="24.75" customHeight="1">
      <c r="A35">
        <v>31</v>
      </c>
      <c r="C35" s="11">
        <f t="shared" si="0"/>
        <v>0</v>
      </c>
      <c r="D35" s="12">
        <f t="shared" si="2"/>
        <v>0</v>
      </c>
      <c r="E35" s="12">
        <f t="shared" si="8"/>
        <v>0</v>
      </c>
      <c r="F35" s="12">
        <f t="shared" si="9"/>
        <v>0</v>
      </c>
      <c r="G35" s="12">
        <f t="shared" si="10"/>
        <v>0</v>
      </c>
    </row>
    <row r="36" spans="1:7" ht="24.75" customHeight="1">
      <c r="A36">
        <v>32</v>
      </c>
      <c r="C36" s="11">
        <f>B36*1000</f>
        <v>0</v>
      </c>
      <c r="D36" s="12">
        <f>C36*0.25</f>
        <v>0</v>
      </c>
      <c r="E36" s="12">
        <f t="shared" si="8"/>
        <v>0</v>
      </c>
      <c r="F36" s="12">
        <f t="shared" si="9"/>
        <v>0</v>
      </c>
      <c r="G36" s="12">
        <f t="shared" si="10"/>
        <v>0</v>
      </c>
    </row>
    <row r="37" spans="1:7" ht="24.75" customHeight="1">
      <c r="A37">
        <v>33</v>
      </c>
      <c r="C37" s="11">
        <f>B37*1000</f>
        <v>0</v>
      </c>
      <c r="D37" s="12">
        <f>C37*0.25</f>
        <v>0</v>
      </c>
      <c r="E37" s="12">
        <f t="shared" si="8"/>
        <v>0</v>
      </c>
      <c r="F37" s="12">
        <f t="shared" si="9"/>
        <v>0</v>
      </c>
      <c r="G37" s="12">
        <f t="shared" si="10"/>
        <v>0</v>
      </c>
    </row>
    <row r="38" spans="1:10" ht="24.75" customHeight="1">
      <c r="A38" s="3" t="s">
        <v>35</v>
      </c>
      <c r="B38" s="17">
        <f>SUM(B5:B37)</f>
        <v>295</v>
      </c>
      <c r="C38" s="18">
        <f>SUM(C5:C37)</f>
        <v>295000</v>
      </c>
      <c r="D38" s="18">
        <f>SUM(D5:D37)</f>
        <v>73750</v>
      </c>
      <c r="E38" s="18">
        <f>SUM(E5:E37)</f>
        <v>221250</v>
      </c>
      <c r="F38" s="191">
        <f>D38+(E38-H38)</f>
        <v>206750</v>
      </c>
      <c r="G38" s="18"/>
      <c r="H38" s="18">
        <f>SUM(H5:H36)</f>
        <v>88250</v>
      </c>
      <c r="I38" s="16"/>
      <c r="J38" s="16"/>
    </row>
    <row r="40" ht="12.75">
      <c r="F40" s="12">
        <f>F38-F39</f>
        <v>206750</v>
      </c>
    </row>
    <row r="41" ht="12.75">
      <c r="A41" t="s">
        <v>377</v>
      </c>
    </row>
    <row r="45" ht="12.75">
      <c r="F45">
        <v>200000</v>
      </c>
    </row>
    <row r="46" ht="12.75">
      <c r="F46">
        <v>90000</v>
      </c>
    </row>
    <row r="47" ht="12.75">
      <c r="F47">
        <v>22000</v>
      </c>
    </row>
    <row r="48" ht="12.75">
      <c r="F48" s="14"/>
    </row>
    <row r="49" ht="12.75">
      <c r="F49" s="65">
        <f>SUM(F45:F48)</f>
        <v>312000</v>
      </c>
    </row>
    <row r="50" ht="12.75">
      <c r="F50" s="67">
        <f>F38</f>
        <v>206750</v>
      </c>
    </row>
    <row r="51" ht="12.75">
      <c r="F51" s="66">
        <f>F50-F49</f>
        <v>-105250</v>
      </c>
    </row>
  </sheetData>
  <mergeCells count="11">
    <mergeCell ref="C2:C4"/>
    <mergeCell ref="D2:D4"/>
    <mergeCell ref="A1:J1"/>
    <mergeCell ref="I2:I4"/>
    <mergeCell ref="J2:J4"/>
    <mergeCell ref="E2:E4"/>
    <mergeCell ref="F2:F4"/>
    <mergeCell ref="G2:G4"/>
    <mergeCell ref="H2:H4"/>
    <mergeCell ref="A2:A4"/>
    <mergeCell ref="B2:B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AE81"/>
  <sheetViews>
    <sheetView zoomScale="75" zoomScaleNormal="75" workbookViewId="0" topLeftCell="A22">
      <selection activeCell="C59" sqref="C59"/>
    </sheetView>
  </sheetViews>
  <sheetFormatPr defaultColWidth="9.140625" defaultRowHeight="12.75"/>
  <cols>
    <col min="1" max="1" width="19.140625" style="22" customWidth="1"/>
    <col min="2" max="2" width="4.8515625" style="22" customWidth="1"/>
    <col min="3" max="3" width="17.140625" style="51" customWidth="1"/>
    <col min="4" max="4" width="10.57421875" style="54" customWidth="1"/>
    <col min="5" max="5" width="9.00390625" style="22" customWidth="1"/>
    <col min="6" max="6" width="9.140625" style="22" customWidth="1"/>
    <col min="7" max="7" width="19.140625" style="22" customWidth="1"/>
    <col min="8" max="8" width="4.8515625" style="22" customWidth="1"/>
    <col min="9" max="9" width="16.00390625" style="51" customWidth="1"/>
    <col min="10" max="10" width="11.00390625" style="22" customWidth="1"/>
    <col min="11" max="12" width="9.140625" style="22" customWidth="1"/>
    <col min="13" max="13" width="18.421875" style="22" customWidth="1"/>
    <col min="14" max="14" width="4.8515625" style="22" customWidth="1"/>
    <col min="15" max="15" width="16.00390625" style="51" customWidth="1"/>
    <col min="16" max="16" width="9.8515625" style="22" customWidth="1"/>
    <col min="17" max="18" width="9.140625" style="22" customWidth="1"/>
    <col min="19" max="19" width="17.140625" style="22" customWidth="1"/>
    <col min="20" max="20" width="4.8515625" style="22" customWidth="1"/>
    <col min="21" max="21" width="18.57421875" style="51" customWidth="1"/>
    <col min="22" max="22" width="9.8515625" style="54" customWidth="1"/>
    <col min="23" max="24" width="9.140625" style="22" customWidth="1"/>
    <col min="25" max="25" width="17.28125" style="22" customWidth="1"/>
    <col min="26" max="26" width="4.8515625" style="22" customWidth="1"/>
    <col min="27" max="27" width="16.00390625" style="54" customWidth="1"/>
    <col min="28" max="28" width="9.8515625" style="22" customWidth="1"/>
    <col min="29" max="30" width="9.140625" style="22" customWidth="1"/>
    <col min="31" max="31" width="10.00390625" style="22" customWidth="1"/>
    <col min="32" max="16384" width="9.140625" style="22" customWidth="1"/>
  </cols>
  <sheetData>
    <row r="1" spans="1:28" ht="31.5" customHeight="1">
      <c r="A1" s="222" t="s">
        <v>18</v>
      </c>
      <c r="B1" s="223"/>
      <c r="C1" s="218" t="s">
        <v>286</v>
      </c>
      <c r="D1" s="219"/>
      <c r="G1" s="222" t="s">
        <v>1</v>
      </c>
      <c r="H1" s="223"/>
      <c r="I1" s="218" t="s">
        <v>81</v>
      </c>
      <c r="J1" s="219"/>
      <c r="M1" s="230" t="s">
        <v>2</v>
      </c>
      <c r="N1" s="223"/>
      <c r="O1" s="218" t="s">
        <v>65</v>
      </c>
      <c r="P1" s="219"/>
      <c r="S1" s="230" t="s">
        <v>40</v>
      </c>
      <c r="T1" s="223"/>
      <c r="U1" s="218" t="s">
        <v>66</v>
      </c>
      <c r="V1" s="219"/>
      <c r="Y1" s="230" t="s">
        <v>3</v>
      </c>
      <c r="Z1" s="223"/>
      <c r="AA1" s="218" t="s">
        <v>77</v>
      </c>
      <c r="AB1" s="219"/>
    </row>
    <row r="2" spans="1:28" ht="29.25" customHeight="1" thickBot="1">
      <c r="A2" s="224" t="s">
        <v>61</v>
      </c>
      <c r="B2" s="225"/>
      <c r="C2" s="220" t="s">
        <v>62</v>
      </c>
      <c r="D2" s="221"/>
      <c r="G2" s="224" t="s">
        <v>63</v>
      </c>
      <c r="H2" s="225"/>
      <c r="I2" s="226" t="s">
        <v>197</v>
      </c>
      <c r="J2" s="227"/>
      <c r="M2" s="224" t="s">
        <v>64</v>
      </c>
      <c r="N2" s="225"/>
      <c r="O2" s="220" t="s">
        <v>62</v>
      </c>
      <c r="P2" s="221"/>
      <c r="S2" s="232" t="s">
        <v>80</v>
      </c>
      <c r="T2" s="233"/>
      <c r="U2" s="220" t="s">
        <v>62</v>
      </c>
      <c r="V2" s="221"/>
      <c r="Y2" s="224" t="s">
        <v>70</v>
      </c>
      <c r="Z2" s="225"/>
      <c r="AA2" s="226" t="s">
        <v>76</v>
      </c>
      <c r="AB2" s="231"/>
    </row>
    <row r="3" spans="1:28" ht="19.5" customHeight="1" thickBot="1">
      <c r="A3" s="32" t="s">
        <v>42</v>
      </c>
      <c r="B3" s="33" t="s">
        <v>5</v>
      </c>
      <c r="C3" s="33" t="s">
        <v>41</v>
      </c>
      <c r="D3" s="34" t="s">
        <v>0</v>
      </c>
      <c r="G3" s="32" t="s">
        <v>42</v>
      </c>
      <c r="H3" s="33" t="s">
        <v>5</v>
      </c>
      <c r="I3" s="33" t="s">
        <v>41</v>
      </c>
      <c r="J3" s="34" t="s">
        <v>0</v>
      </c>
      <c r="M3" s="32" t="s">
        <v>42</v>
      </c>
      <c r="N3" s="33" t="s">
        <v>5</v>
      </c>
      <c r="O3" s="33" t="s">
        <v>41</v>
      </c>
      <c r="P3" s="34" t="s">
        <v>0</v>
      </c>
      <c r="S3" s="32" t="s">
        <v>42</v>
      </c>
      <c r="T3" s="33" t="s">
        <v>5</v>
      </c>
      <c r="U3" s="33" t="s">
        <v>41</v>
      </c>
      <c r="V3" s="34" t="s">
        <v>0</v>
      </c>
      <c r="Y3" s="32" t="s">
        <v>42</v>
      </c>
      <c r="Z3" s="33" t="s">
        <v>5</v>
      </c>
      <c r="AA3" s="33" t="s">
        <v>41</v>
      </c>
      <c r="AB3" s="34" t="s">
        <v>0</v>
      </c>
    </row>
    <row r="4" spans="1:28" ht="19.5" customHeight="1">
      <c r="A4" s="35" t="s">
        <v>84</v>
      </c>
      <c r="B4" s="13" t="s">
        <v>6</v>
      </c>
      <c r="C4" s="13"/>
      <c r="D4" s="98">
        <v>5000</v>
      </c>
      <c r="E4" s="99"/>
      <c r="G4" s="35" t="s">
        <v>105</v>
      </c>
      <c r="H4" s="13" t="s">
        <v>6</v>
      </c>
      <c r="I4" s="13"/>
      <c r="J4" s="98">
        <v>350</v>
      </c>
      <c r="M4" s="35" t="s">
        <v>123</v>
      </c>
      <c r="N4" s="13" t="s">
        <v>6</v>
      </c>
      <c r="O4" s="13"/>
      <c r="P4" s="98">
        <v>1350</v>
      </c>
      <c r="R4" s="23"/>
      <c r="S4" s="35" t="s">
        <v>144</v>
      </c>
      <c r="T4" s="13" t="s">
        <v>6</v>
      </c>
      <c r="U4" s="13"/>
      <c r="V4" s="98">
        <v>1300</v>
      </c>
      <c r="X4" s="23"/>
      <c r="Y4" s="35"/>
      <c r="Z4" s="13" t="s">
        <v>6</v>
      </c>
      <c r="AA4" s="36" t="s">
        <v>44</v>
      </c>
      <c r="AB4" s="98">
        <v>2500</v>
      </c>
    </row>
    <row r="5" spans="1:28" ht="19.5" customHeight="1" thickBot="1">
      <c r="A5" s="35"/>
      <c r="B5" s="13" t="s">
        <v>6</v>
      </c>
      <c r="C5" s="13" t="s">
        <v>85</v>
      </c>
      <c r="D5" s="98">
        <v>550</v>
      </c>
      <c r="E5" s="99"/>
      <c r="G5" s="35"/>
      <c r="H5" s="13" t="s">
        <v>6</v>
      </c>
      <c r="I5" s="13" t="s">
        <v>106</v>
      </c>
      <c r="J5" s="98">
        <v>1000</v>
      </c>
      <c r="M5" s="35"/>
      <c r="N5" s="13" t="s">
        <v>6</v>
      </c>
      <c r="O5" s="37" t="s">
        <v>124</v>
      </c>
      <c r="P5" s="98">
        <v>1350</v>
      </c>
      <c r="R5" s="23"/>
      <c r="S5" s="35"/>
      <c r="T5" s="13" t="s">
        <v>6</v>
      </c>
      <c r="U5" s="13" t="s">
        <v>145</v>
      </c>
      <c r="V5" s="98">
        <v>150</v>
      </c>
      <c r="X5" s="23"/>
      <c r="Y5" s="35"/>
      <c r="Z5" s="13" t="s">
        <v>6</v>
      </c>
      <c r="AA5" s="13" t="s">
        <v>164</v>
      </c>
      <c r="AB5" s="98">
        <v>900</v>
      </c>
    </row>
    <row r="6" spans="1:29" ht="19.5" customHeight="1" thickBot="1">
      <c r="A6" s="39"/>
      <c r="B6" s="40" t="s">
        <v>6</v>
      </c>
      <c r="C6" s="41" t="s">
        <v>86</v>
      </c>
      <c r="D6" s="100">
        <v>50</v>
      </c>
      <c r="E6" s="101">
        <f>SUM(D4:D6)</f>
        <v>5600</v>
      </c>
      <c r="G6" s="39"/>
      <c r="H6" s="13" t="s">
        <v>6</v>
      </c>
      <c r="I6" s="169" t="s">
        <v>183</v>
      </c>
      <c r="J6" s="171">
        <v>50</v>
      </c>
      <c r="K6" s="101">
        <f>SUM(J4:J6)</f>
        <v>1400</v>
      </c>
      <c r="M6" s="39"/>
      <c r="N6" s="13" t="s">
        <v>6</v>
      </c>
      <c r="O6" s="41" t="s">
        <v>125</v>
      </c>
      <c r="P6" s="98">
        <v>50</v>
      </c>
      <c r="Q6" s="101">
        <f>SUM(P4:P6)</f>
        <v>2750</v>
      </c>
      <c r="R6" s="23"/>
      <c r="S6" s="39"/>
      <c r="T6" s="40" t="s">
        <v>6</v>
      </c>
      <c r="U6" s="169" t="s">
        <v>312</v>
      </c>
      <c r="V6" s="171">
        <v>500</v>
      </c>
      <c r="W6" s="101">
        <f>SUM(V4:V6)</f>
        <v>1950</v>
      </c>
      <c r="X6" s="23"/>
      <c r="Y6" s="39"/>
      <c r="Z6" s="40" t="s">
        <v>6</v>
      </c>
      <c r="AA6" s="40" t="s">
        <v>165</v>
      </c>
      <c r="AB6" s="98">
        <v>800</v>
      </c>
      <c r="AC6" s="101">
        <f>SUM(AB4:AB6)</f>
        <v>4200</v>
      </c>
    </row>
    <row r="7" spans="1:29" ht="19.5" customHeight="1" thickBot="1">
      <c r="A7" s="42" t="s">
        <v>87</v>
      </c>
      <c r="B7" s="36" t="s">
        <v>7</v>
      </c>
      <c r="C7" s="43"/>
      <c r="D7" s="102">
        <v>200</v>
      </c>
      <c r="E7" s="103"/>
      <c r="G7" s="42" t="s">
        <v>107</v>
      </c>
      <c r="H7" s="36" t="s">
        <v>7</v>
      </c>
      <c r="I7" s="36"/>
      <c r="J7" s="102">
        <v>1600</v>
      </c>
      <c r="K7" s="24"/>
      <c r="M7" s="42" t="s">
        <v>126</v>
      </c>
      <c r="N7" s="36" t="s">
        <v>7</v>
      </c>
      <c r="O7" s="33"/>
      <c r="P7" s="102">
        <v>300</v>
      </c>
      <c r="Q7" s="24"/>
      <c r="R7" s="23"/>
      <c r="S7" s="42" t="s">
        <v>146</v>
      </c>
      <c r="T7" s="36" t="s">
        <v>7</v>
      </c>
      <c r="U7" s="33"/>
      <c r="V7" s="102">
        <v>1050</v>
      </c>
      <c r="W7" s="24"/>
      <c r="X7" s="23"/>
      <c r="Y7" s="42" t="s">
        <v>166</v>
      </c>
      <c r="Z7" s="36" t="s">
        <v>7</v>
      </c>
      <c r="AA7" s="36"/>
      <c r="AB7" s="102">
        <v>1100</v>
      </c>
      <c r="AC7" s="24"/>
    </row>
    <row r="8" spans="1:28" ht="19.5" customHeight="1" thickBot="1">
      <c r="A8" s="35" t="s">
        <v>88</v>
      </c>
      <c r="B8" s="36" t="s">
        <v>7</v>
      </c>
      <c r="C8" s="21"/>
      <c r="D8" s="98">
        <v>2000</v>
      </c>
      <c r="E8" s="104"/>
      <c r="G8" s="35" t="s">
        <v>108</v>
      </c>
      <c r="H8" s="44" t="s">
        <v>7</v>
      </c>
      <c r="I8" s="13"/>
      <c r="J8" s="98">
        <v>1450</v>
      </c>
      <c r="M8" s="35" t="s">
        <v>127</v>
      </c>
      <c r="N8" s="13" t="s">
        <v>7</v>
      </c>
      <c r="O8" s="13"/>
      <c r="P8" s="98">
        <v>2050</v>
      </c>
      <c r="R8" s="23"/>
      <c r="S8" s="35" t="s">
        <v>147</v>
      </c>
      <c r="T8" s="13" t="s">
        <v>7</v>
      </c>
      <c r="U8" s="13"/>
      <c r="V8" s="98">
        <v>700</v>
      </c>
      <c r="X8" s="23"/>
      <c r="Y8" s="35" t="s">
        <v>167</v>
      </c>
      <c r="Z8" s="13" t="s">
        <v>7</v>
      </c>
      <c r="AA8" s="13"/>
      <c r="AB8" s="98">
        <v>50</v>
      </c>
    </row>
    <row r="9" spans="1:28" ht="19.5" customHeight="1" thickBot="1">
      <c r="A9" s="35" t="s">
        <v>89</v>
      </c>
      <c r="B9" s="36" t="s">
        <v>7</v>
      </c>
      <c r="C9" s="21"/>
      <c r="D9" s="98">
        <v>50</v>
      </c>
      <c r="E9" s="104"/>
      <c r="G9" s="35"/>
      <c r="H9" s="44" t="s">
        <v>7</v>
      </c>
      <c r="I9" s="38" t="s">
        <v>343</v>
      </c>
      <c r="J9" s="171">
        <v>850</v>
      </c>
      <c r="M9" s="35" t="s">
        <v>128</v>
      </c>
      <c r="N9" s="13" t="s">
        <v>7</v>
      </c>
      <c r="O9" s="13"/>
      <c r="P9" s="98">
        <v>450</v>
      </c>
      <c r="R9" s="23"/>
      <c r="S9" s="35" t="s">
        <v>148</v>
      </c>
      <c r="T9" s="13" t="s">
        <v>7</v>
      </c>
      <c r="U9" s="13"/>
      <c r="V9" s="98">
        <v>550</v>
      </c>
      <c r="X9" s="23"/>
      <c r="Y9" s="35" t="s">
        <v>168</v>
      </c>
      <c r="Z9" s="13" t="s">
        <v>7</v>
      </c>
      <c r="AA9" s="13"/>
      <c r="AB9" s="98">
        <v>1250</v>
      </c>
    </row>
    <row r="10" spans="1:28" ht="19.5" customHeight="1" thickBot="1">
      <c r="A10" s="35"/>
      <c r="B10" s="36" t="s">
        <v>7</v>
      </c>
      <c r="C10" s="37" t="s">
        <v>90</v>
      </c>
      <c r="D10" s="98">
        <v>850</v>
      </c>
      <c r="E10" s="104"/>
      <c r="G10" s="35"/>
      <c r="H10" s="13" t="s">
        <v>7</v>
      </c>
      <c r="I10" s="187" t="s">
        <v>344</v>
      </c>
      <c r="J10" s="171">
        <v>550</v>
      </c>
      <c r="M10" s="35" t="s">
        <v>129</v>
      </c>
      <c r="N10" s="13" t="s">
        <v>7</v>
      </c>
      <c r="O10" s="44"/>
      <c r="P10" s="98">
        <v>650</v>
      </c>
      <c r="R10" s="23"/>
      <c r="S10" s="35" t="s">
        <v>149</v>
      </c>
      <c r="T10" s="13" t="s">
        <v>7</v>
      </c>
      <c r="U10" s="44"/>
      <c r="V10" s="98">
        <v>450</v>
      </c>
      <c r="X10" s="23"/>
      <c r="Y10" s="35"/>
      <c r="Z10" s="13" t="s">
        <v>7</v>
      </c>
      <c r="AA10" s="44" t="s">
        <v>169</v>
      </c>
      <c r="AB10" s="98">
        <v>1500</v>
      </c>
    </row>
    <row r="11" spans="1:28" ht="19.5" customHeight="1" thickBot="1">
      <c r="A11" s="35"/>
      <c r="B11" s="36" t="s">
        <v>7</v>
      </c>
      <c r="C11" s="170" t="s">
        <v>309</v>
      </c>
      <c r="D11" s="171">
        <v>50</v>
      </c>
      <c r="E11" s="104"/>
      <c r="G11" s="35" t="s">
        <v>110</v>
      </c>
      <c r="H11" s="44" t="s">
        <v>7</v>
      </c>
      <c r="I11" s="13"/>
      <c r="J11" s="98">
        <v>1250</v>
      </c>
      <c r="M11" s="35"/>
      <c r="N11" s="13" t="s">
        <v>7</v>
      </c>
      <c r="O11" s="13" t="s">
        <v>130</v>
      </c>
      <c r="P11" s="98">
        <v>550</v>
      </c>
      <c r="R11" s="23"/>
      <c r="S11" s="35"/>
      <c r="T11" s="13" t="s">
        <v>7</v>
      </c>
      <c r="U11" s="13" t="s">
        <v>150</v>
      </c>
      <c r="V11" s="98">
        <v>1100</v>
      </c>
      <c r="X11" s="23"/>
      <c r="Y11" s="35"/>
      <c r="Z11" s="13" t="s">
        <v>7</v>
      </c>
      <c r="AA11" s="13" t="s">
        <v>170</v>
      </c>
      <c r="AB11" s="98">
        <v>250</v>
      </c>
    </row>
    <row r="12" spans="1:28" ht="19.5" customHeight="1" thickBot="1">
      <c r="A12" s="35"/>
      <c r="B12" s="36" t="s">
        <v>7</v>
      </c>
      <c r="C12" s="21" t="s">
        <v>91</v>
      </c>
      <c r="D12" s="98">
        <v>700</v>
      </c>
      <c r="E12" s="104"/>
      <c r="G12" s="35"/>
      <c r="H12" s="44" t="s">
        <v>7</v>
      </c>
      <c r="I12" s="38" t="s">
        <v>345</v>
      </c>
      <c r="J12" s="171">
        <v>600</v>
      </c>
      <c r="M12" s="35"/>
      <c r="N12" s="13" t="s">
        <v>7</v>
      </c>
      <c r="O12" s="13" t="s">
        <v>131</v>
      </c>
      <c r="P12" s="98">
        <v>550</v>
      </c>
      <c r="R12" s="23"/>
      <c r="S12" s="35"/>
      <c r="T12" s="13" t="s">
        <v>7</v>
      </c>
      <c r="U12" s="13" t="s">
        <v>151</v>
      </c>
      <c r="V12" s="98">
        <v>750</v>
      </c>
      <c r="X12" s="23"/>
      <c r="Y12" s="35"/>
      <c r="Z12" s="13" t="s">
        <v>7</v>
      </c>
      <c r="AA12" s="38" t="s">
        <v>314</v>
      </c>
      <c r="AB12" s="171">
        <v>750</v>
      </c>
    </row>
    <row r="13" spans="1:29" ht="19.5" customHeight="1" thickBot="1">
      <c r="A13" s="45"/>
      <c r="B13" s="36" t="s">
        <v>7</v>
      </c>
      <c r="C13" s="46" t="s">
        <v>92</v>
      </c>
      <c r="D13" s="105">
        <v>50</v>
      </c>
      <c r="E13" s="106"/>
      <c r="G13" s="35"/>
      <c r="H13" s="44" t="s">
        <v>7</v>
      </c>
      <c r="I13" s="47" t="s">
        <v>111</v>
      </c>
      <c r="J13" s="105">
        <v>750</v>
      </c>
      <c r="K13" s="25"/>
      <c r="M13" s="45"/>
      <c r="N13" s="13" t="s">
        <v>7</v>
      </c>
      <c r="O13" s="47" t="s">
        <v>132</v>
      </c>
      <c r="P13" s="105">
        <v>500</v>
      </c>
      <c r="Q13" s="25"/>
      <c r="R13" s="23"/>
      <c r="S13" s="45"/>
      <c r="T13" s="47" t="s">
        <v>7</v>
      </c>
      <c r="U13" s="47" t="s">
        <v>152</v>
      </c>
      <c r="V13" s="105">
        <v>950</v>
      </c>
      <c r="W13" s="25"/>
      <c r="X13" s="23"/>
      <c r="Y13" s="45"/>
      <c r="Z13" s="47" t="s">
        <v>7</v>
      </c>
      <c r="AA13" s="47" t="s">
        <v>171</v>
      </c>
      <c r="AB13" s="105">
        <v>450</v>
      </c>
      <c r="AC13" s="25"/>
    </row>
    <row r="14" spans="1:29" ht="19.5" customHeight="1" thickBot="1">
      <c r="A14" s="48"/>
      <c r="B14" s="36" t="s">
        <v>7</v>
      </c>
      <c r="C14" s="169" t="s">
        <v>341</v>
      </c>
      <c r="D14" s="172">
        <v>50</v>
      </c>
      <c r="E14" s="100">
        <f>SUM(D7:D14)</f>
        <v>3950</v>
      </c>
      <c r="G14" s="49"/>
      <c r="H14" s="44" t="s">
        <v>7</v>
      </c>
      <c r="I14" s="40" t="s">
        <v>112</v>
      </c>
      <c r="J14" s="100">
        <v>400</v>
      </c>
      <c r="K14" s="101">
        <f>SUM(J7:J14)</f>
        <v>7450</v>
      </c>
      <c r="M14" s="48"/>
      <c r="N14" s="13" t="s">
        <v>7</v>
      </c>
      <c r="O14" s="169" t="s">
        <v>362</v>
      </c>
      <c r="P14" s="172">
        <v>750</v>
      </c>
      <c r="Q14" s="101">
        <f>SUM(P7:P14)</f>
        <v>5800</v>
      </c>
      <c r="R14" s="23"/>
      <c r="S14" s="48"/>
      <c r="T14" s="40" t="s">
        <v>7</v>
      </c>
      <c r="U14" s="169" t="s">
        <v>351</v>
      </c>
      <c r="V14" s="172">
        <v>700</v>
      </c>
      <c r="W14" s="101">
        <f>SUM(V7:V14)</f>
        <v>6250</v>
      </c>
      <c r="X14" s="23"/>
      <c r="Y14" s="48"/>
      <c r="Z14" s="40" t="s">
        <v>7</v>
      </c>
      <c r="AA14" s="169" t="s">
        <v>315</v>
      </c>
      <c r="AB14" s="172">
        <v>500</v>
      </c>
      <c r="AC14" s="101">
        <f>SUM(AB7:AB14)</f>
        <v>5850</v>
      </c>
    </row>
    <row r="15" spans="1:28" ht="19.5" customHeight="1" thickBot="1">
      <c r="A15" s="42" t="s">
        <v>93</v>
      </c>
      <c r="B15" s="36" t="s">
        <v>8</v>
      </c>
      <c r="C15" s="36"/>
      <c r="D15" s="102">
        <v>1050</v>
      </c>
      <c r="E15" s="104"/>
      <c r="G15" s="42" t="s">
        <v>113</v>
      </c>
      <c r="H15" s="36" t="s">
        <v>8</v>
      </c>
      <c r="I15" s="36"/>
      <c r="J15" s="102">
        <v>2000</v>
      </c>
      <c r="M15" s="42" t="s">
        <v>133</v>
      </c>
      <c r="N15" s="36" t="s">
        <v>8</v>
      </c>
      <c r="O15" s="36"/>
      <c r="P15" s="102">
        <v>800</v>
      </c>
      <c r="R15" s="23"/>
      <c r="S15" s="42" t="s">
        <v>153</v>
      </c>
      <c r="T15" s="36" t="s">
        <v>8</v>
      </c>
      <c r="U15" s="33"/>
      <c r="V15" s="102">
        <v>950</v>
      </c>
      <c r="X15" s="23"/>
      <c r="Y15" s="42" t="s">
        <v>172</v>
      </c>
      <c r="Z15" s="36" t="s">
        <v>8</v>
      </c>
      <c r="AA15" s="36"/>
      <c r="AB15" s="102">
        <v>1500</v>
      </c>
    </row>
    <row r="16" spans="1:28" ht="19.5" customHeight="1" thickBot="1">
      <c r="A16" s="35" t="s">
        <v>94</v>
      </c>
      <c r="B16" s="36" t="s">
        <v>8</v>
      </c>
      <c r="C16" s="13"/>
      <c r="D16" s="98">
        <v>100</v>
      </c>
      <c r="E16" s="104"/>
      <c r="G16" s="35"/>
      <c r="H16" s="36" t="s">
        <v>8</v>
      </c>
      <c r="I16" s="38" t="s">
        <v>346</v>
      </c>
      <c r="J16" s="171">
        <v>800</v>
      </c>
      <c r="M16" s="35"/>
      <c r="N16" s="13" t="s">
        <v>8</v>
      </c>
      <c r="O16" s="38" t="s">
        <v>349</v>
      </c>
      <c r="P16" s="171">
        <v>50</v>
      </c>
      <c r="R16" s="23"/>
      <c r="S16" s="35" t="s">
        <v>154</v>
      </c>
      <c r="T16" s="13" t="s">
        <v>8</v>
      </c>
      <c r="U16" s="13"/>
      <c r="V16" s="98">
        <v>1800</v>
      </c>
      <c r="X16" s="23"/>
      <c r="Y16" s="35" t="s">
        <v>173</v>
      </c>
      <c r="Z16" s="13" t="s">
        <v>8</v>
      </c>
      <c r="AA16" s="13"/>
      <c r="AB16" s="98">
        <v>1600</v>
      </c>
    </row>
    <row r="17" spans="1:29" ht="19.5" customHeight="1" thickBot="1">
      <c r="A17" s="15" t="s">
        <v>95</v>
      </c>
      <c r="B17" s="36" t="s">
        <v>8</v>
      </c>
      <c r="C17" s="13"/>
      <c r="D17" s="98">
        <v>500</v>
      </c>
      <c r="E17" s="106"/>
      <c r="G17" s="35" t="s">
        <v>114</v>
      </c>
      <c r="H17" s="36" t="s">
        <v>8</v>
      </c>
      <c r="I17" s="13"/>
      <c r="J17" s="98">
        <v>2000</v>
      </c>
      <c r="K17" s="25"/>
      <c r="M17" s="15" t="s">
        <v>134</v>
      </c>
      <c r="N17" s="13" t="s">
        <v>8</v>
      </c>
      <c r="O17" s="13"/>
      <c r="P17" s="98">
        <v>950</v>
      </c>
      <c r="Q17" s="25"/>
      <c r="R17" s="23"/>
      <c r="S17" s="15" t="s">
        <v>155</v>
      </c>
      <c r="T17" s="13" t="s">
        <v>8</v>
      </c>
      <c r="U17" s="13"/>
      <c r="V17" s="98">
        <v>1000</v>
      </c>
      <c r="W17" s="25"/>
      <c r="X17" s="23"/>
      <c r="Y17" s="15" t="s">
        <v>299</v>
      </c>
      <c r="Z17" s="13" t="s">
        <v>8</v>
      </c>
      <c r="AA17" s="13"/>
      <c r="AB17" s="98">
        <v>750</v>
      </c>
      <c r="AC17" s="25"/>
    </row>
    <row r="18" spans="1:28" ht="19.5" customHeight="1" thickBot="1">
      <c r="A18" s="35"/>
      <c r="B18" s="36" t="s">
        <v>8</v>
      </c>
      <c r="C18" s="38" t="s">
        <v>342</v>
      </c>
      <c r="D18" s="98">
        <v>50</v>
      </c>
      <c r="E18" s="104"/>
      <c r="G18" s="35" t="s">
        <v>115</v>
      </c>
      <c r="H18" s="36" t="s">
        <v>8</v>
      </c>
      <c r="I18" s="13"/>
      <c r="J18" s="98">
        <v>550</v>
      </c>
      <c r="M18" s="35"/>
      <c r="N18" s="13" t="s">
        <v>8</v>
      </c>
      <c r="O18" s="13" t="s">
        <v>135</v>
      </c>
      <c r="P18" s="98">
        <v>1000</v>
      </c>
      <c r="R18" s="23"/>
      <c r="S18" s="35" t="s">
        <v>156</v>
      </c>
      <c r="T18" s="13" t="s">
        <v>8</v>
      </c>
      <c r="U18" s="13"/>
      <c r="V18" s="98">
        <v>1200</v>
      </c>
      <c r="X18" s="23"/>
      <c r="Y18" s="35"/>
      <c r="Z18" s="13" t="s">
        <v>8</v>
      </c>
      <c r="AA18" s="38" t="s">
        <v>316</v>
      </c>
      <c r="AB18" s="171">
        <v>6000</v>
      </c>
    </row>
    <row r="19" spans="1:28" ht="19.5" customHeight="1" thickBot="1">
      <c r="A19" s="35"/>
      <c r="B19" s="36" t="s">
        <v>8</v>
      </c>
      <c r="C19" s="13" t="s">
        <v>96</v>
      </c>
      <c r="D19" s="98">
        <v>2100</v>
      </c>
      <c r="E19" s="104"/>
      <c r="G19" s="35"/>
      <c r="H19" s="36" t="s">
        <v>8</v>
      </c>
      <c r="I19" s="13" t="s">
        <v>116</v>
      </c>
      <c r="J19" s="98">
        <v>2050</v>
      </c>
      <c r="M19" s="35"/>
      <c r="N19" s="13" t="s">
        <v>8</v>
      </c>
      <c r="O19" s="13" t="s">
        <v>136</v>
      </c>
      <c r="P19" s="98">
        <v>750</v>
      </c>
      <c r="R19" s="23"/>
      <c r="S19" s="35"/>
      <c r="T19" s="13" t="s">
        <v>8</v>
      </c>
      <c r="U19" s="38" t="s">
        <v>352</v>
      </c>
      <c r="V19" s="171">
        <v>1100</v>
      </c>
      <c r="X19" s="23"/>
      <c r="Y19" s="35"/>
      <c r="Z19" s="13" t="s">
        <v>8</v>
      </c>
      <c r="AA19" s="13" t="s">
        <v>174</v>
      </c>
      <c r="AB19" s="98">
        <v>2500</v>
      </c>
    </row>
    <row r="20" spans="1:28" ht="19.5" customHeight="1" thickBot="1">
      <c r="A20" s="35"/>
      <c r="B20" s="36" t="s">
        <v>8</v>
      </c>
      <c r="C20" s="13" t="s">
        <v>97</v>
      </c>
      <c r="D20" s="98">
        <v>2200</v>
      </c>
      <c r="E20" s="104"/>
      <c r="G20" s="35"/>
      <c r="H20" s="36" t="s">
        <v>8</v>
      </c>
      <c r="I20" s="13" t="s">
        <v>117</v>
      </c>
      <c r="J20" s="98">
        <v>1400</v>
      </c>
      <c r="M20" s="35"/>
      <c r="N20" s="13" t="s">
        <v>8</v>
      </c>
      <c r="O20" s="13" t="s">
        <v>137</v>
      </c>
      <c r="P20" s="98">
        <v>850</v>
      </c>
      <c r="R20" s="23"/>
      <c r="S20" s="35"/>
      <c r="T20" s="13" t="s">
        <v>8</v>
      </c>
      <c r="U20" s="38" t="s">
        <v>313</v>
      </c>
      <c r="V20" s="171">
        <v>4800</v>
      </c>
      <c r="X20" s="23"/>
      <c r="Y20" s="35"/>
      <c r="Z20" s="13" t="s">
        <v>8</v>
      </c>
      <c r="AA20" s="38" t="s">
        <v>317</v>
      </c>
      <c r="AB20" s="171">
        <v>350</v>
      </c>
    </row>
    <row r="21" spans="1:28" ht="19.5" customHeight="1" thickBot="1">
      <c r="A21" s="35"/>
      <c r="B21" s="36" t="s">
        <v>8</v>
      </c>
      <c r="C21" s="38" t="s">
        <v>310</v>
      </c>
      <c r="D21" s="171">
        <v>3600</v>
      </c>
      <c r="E21" s="104"/>
      <c r="G21" s="35"/>
      <c r="H21" s="36" t="s">
        <v>8</v>
      </c>
      <c r="I21" s="38" t="s">
        <v>347</v>
      </c>
      <c r="J21" s="171">
        <v>950</v>
      </c>
      <c r="M21" s="35"/>
      <c r="N21" s="13" t="s">
        <v>8</v>
      </c>
      <c r="O21" s="13" t="s">
        <v>138</v>
      </c>
      <c r="P21" s="98">
        <v>1450</v>
      </c>
      <c r="R21" s="23"/>
      <c r="S21" s="35"/>
      <c r="T21" s="13" t="s">
        <v>8</v>
      </c>
      <c r="U21" s="13" t="s">
        <v>157</v>
      </c>
      <c r="V21" s="98">
        <v>550</v>
      </c>
      <c r="X21" s="23"/>
      <c r="Y21" s="35"/>
      <c r="Z21" s="13" t="s">
        <v>8</v>
      </c>
      <c r="AA21" s="38" t="s">
        <v>318</v>
      </c>
      <c r="AB21" s="171">
        <v>550</v>
      </c>
    </row>
    <row r="22" spans="1:29" ht="19.5" customHeight="1" thickBot="1">
      <c r="A22" s="48"/>
      <c r="B22" s="36" t="s">
        <v>8</v>
      </c>
      <c r="C22" s="40" t="s">
        <v>98</v>
      </c>
      <c r="D22" s="100">
        <v>900</v>
      </c>
      <c r="E22" s="101">
        <f>SUM(D15:D22)</f>
        <v>10500</v>
      </c>
      <c r="G22" s="48"/>
      <c r="H22" s="36" t="s">
        <v>8</v>
      </c>
      <c r="I22" s="40" t="s">
        <v>118</v>
      </c>
      <c r="J22" s="100">
        <v>350</v>
      </c>
      <c r="K22" s="101">
        <f>SUM(J15:J22)</f>
        <v>10100</v>
      </c>
      <c r="M22" s="48"/>
      <c r="N22" s="40" t="s">
        <v>8</v>
      </c>
      <c r="O22" s="169" t="s">
        <v>363</v>
      </c>
      <c r="P22" s="172">
        <v>550</v>
      </c>
      <c r="Q22" s="101">
        <f>SUM(P15:P22)</f>
        <v>6400</v>
      </c>
      <c r="R22" s="23"/>
      <c r="S22" s="48"/>
      <c r="T22" s="40" t="s">
        <v>8</v>
      </c>
      <c r="U22" s="40" t="s">
        <v>158</v>
      </c>
      <c r="V22" s="100">
        <v>3100</v>
      </c>
      <c r="W22" s="101">
        <f>SUM(V15:V22)</f>
        <v>14500</v>
      </c>
      <c r="X22" s="23"/>
      <c r="Y22" s="48"/>
      <c r="Z22" s="40" t="s">
        <v>8</v>
      </c>
      <c r="AA22" s="40" t="s">
        <v>175</v>
      </c>
      <c r="AB22" s="100">
        <v>800</v>
      </c>
      <c r="AC22" s="101">
        <f>SUM(AB15:AB22)</f>
        <v>14050</v>
      </c>
    </row>
    <row r="23" spans="1:28" ht="19.5" customHeight="1" thickBot="1">
      <c r="A23" s="42" t="s">
        <v>99</v>
      </c>
      <c r="B23" s="36" t="s">
        <v>9</v>
      </c>
      <c r="C23" s="36"/>
      <c r="D23" s="102">
        <v>1750</v>
      </c>
      <c r="E23" s="104"/>
      <c r="G23" s="42" t="s">
        <v>119</v>
      </c>
      <c r="H23" s="36" t="s">
        <v>9</v>
      </c>
      <c r="I23" s="36"/>
      <c r="J23" s="102">
        <v>2000</v>
      </c>
      <c r="M23" s="42" t="s">
        <v>139</v>
      </c>
      <c r="N23" s="36" t="s">
        <v>9</v>
      </c>
      <c r="O23" s="36"/>
      <c r="P23" s="102">
        <v>2150</v>
      </c>
      <c r="R23" s="23"/>
      <c r="S23" s="42" t="s">
        <v>159</v>
      </c>
      <c r="T23" s="36" t="s">
        <v>9</v>
      </c>
      <c r="U23" s="36"/>
      <c r="V23" s="102">
        <v>50</v>
      </c>
      <c r="X23" s="23"/>
      <c r="Y23" s="42" t="s">
        <v>176</v>
      </c>
      <c r="Z23" s="36" t="s">
        <v>9</v>
      </c>
      <c r="AA23" s="36"/>
      <c r="AB23" s="102">
        <v>500</v>
      </c>
    </row>
    <row r="24" spans="1:28" ht="19.5" customHeight="1" thickBot="1">
      <c r="A24" s="50" t="s">
        <v>100</v>
      </c>
      <c r="B24" s="36" t="s">
        <v>9</v>
      </c>
      <c r="C24" s="13"/>
      <c r="D24" s="98">
        <v>4000</v>
      </c>
      <c r="E24" s="104"/>
      <c r="G24" s="50"/>
      <c r="H24" s="36" t="s">
        <v>9</v>
      </c>
      <c r="I24" s="13" t="s">
        <v>120</v>
      </c>
      <c r="J24" s="98">
        <v>10150</v>
      </c>
      <c r="M24" s="35" t="s">
        <v>140</v>
      </c>
      <c r="N24" s="13" t="s">
        <v>9</v>
      </c>
      <c r="O24" s="38"/>
      <c r="P24" s="98">
        <v>2700</v>
      </c>
      <c r="R24" s="23"/>
      <c r="S24" s="50" t="s">
        <v>160</v>
      </c>
      <c r="T24" s="13" t="s">
        <v>9</v>
      </c>
      <c r="U24" s="13"/>
      <c r="V24" s="98">
        <v>50</v>
      </c>
      <c r="X24" s="23"/>
      <c r="Y24" s="50" t="s">
        <v>177</v>
      </c>
      <c r="Z24" s="13" t="s">
        <v>9</v>
      </c>
      <c r="AA24" s="13"/>
      <c r="AB24" s="98">
        <v>1000</v>
      </c>
    </row>
    <row r="25" spans="1:28" ht="19.5" customHeight="1" thickBot="1">
      <c r="A25" s="35" t="s">
        <v>101</v>
      </c>
      <c r="B25" s="36" t="s">
        <v>9</v>
      </c>
      <c r="C25" s="13"/>
      <c r="D25" s="98">
        <v>900</v>
      </c>
      <c r="E25" s="104"/>
      <c r="G25" s="15"/>
      <c r="H25" s="36" t="s">
        <v>9</v>
      </c>
      <c r="I25" s="13" t="s">
        <v>121</v>
      </c>
      <c r="J25" s="98">
        <v>11000</v>
      </c>
      <c r="M25" s="35" t="s">
        <v>141</v>
      </c>
      <c r="N25" s="13" t="s">
        <v>9</v>
      </c>
      <c r="O25" s="13"/>
      <c r="P25" s="98">
        <v>750</v>
      </c>
      <c r="R25" s="23"/>
      <c r="S25" s="35" t="s">
        <v>161</v>
      </c>
      <c r="T25" s="13" t="s">
        <v>9</v>
      </c>
      <c r="U25" s="13"/>
      <c r="V25" s="98">
        <v>12500</v>
      </c>
      <c r="X25" s="23"/>
      <c r="Y25" s="35" t="s">
        <v>178</v>
      </c>
      <c r="Z25" s="13" t="s">
        <v>9</v>
      </c>
      <c r="AA25" s="13"/>
      <c r="AB25" s="98">
        <v>11200</v>
      </c>
    </row>
    <row r="26" spans="1:28" ht="19.5" customHeight="1" thickBot="1">
      <c r="A26" s="35"/>
      <c r="B26" s="36" t="s">
        <v>9</v>
      </c>
      <c r="C26" s="13" t="s">
        <v>102</v>
      </c>
      <c r="D26" s="98">
        <v>5500</v>
      </c>
      <c r="E26" s="104"/>
      <c r="G26" s="35"/>
      <c r="H26" s="36" t="s">
        <v>9</v>
      </c>
      <c r="I26" s="13" t="s">
        <v>122</v>
      </c>
      <c r="J26" s="98">
        <v>600</v>
      </c>
      <c r="M26" s="35"/>
      <c r="N26" s="13" t="s">
        <v>9</v>
      </c>
      <c r="O26" s="13" t="s">
        <v>142</v>
      </c>
      <c r="P26" s="98">
        <v>15000</v>
      </c>
      <c r="R26" s="23"/>
      <c r="S26" s="35"/>
      <c r="T26" s="13" t="s">
        <v>9</v>
      </c>
      <c r="U26" s="13" t="s">
        <v>162</v>
      </c>
      <c r="V26" s="98">
        <v>11000</v>
      </c>
      <c r="X26" s="23"/>
      <c r="Y26" s="35"/>
      <c r="Z26" s="13" t="s">
        <v>9</v>
      </c>
      <c r="AA26" s="13" t="s">
        <v>179</v>
      </c>
      <c r="AB26" s="98">
        <v>11000</v>
      </c>
    </row>
    <row r="27" spans="1:28" ht="19.5" customHeight="1" thickBot="1">
      <c r="A27" s="35"/>
      <c r="B27" s="36" t="s">
        <v>9</v>
      </c>
      <c r="C27" s="13" t="s">
        <v>103</v>
      </c>
      <c r="D27" s="98">
        <v>12750</v>
      </c>
      <c r="E27" s="104"/>
      <c r="G27" s="35"/>
      <c r="H27" s="36" t="s">
        <v>9</v>
      </c>
      <c r="I27" s="38" t="s">
        <v>348</v>
      </c>
      <c r="J27" s="171">
        <v>50</v>
      </c>
      <c r="M27" s="35"/>
      <c r="N27" s="13" t="s">
        <v>9</v>
      </c>
      <c r="O27" s="13" t="s">
        <v>143</v>
      </c>
      <c r="P27" s="98">
        <v>12000</v>
      </c>
      <c r="R27" s="23"/>
      <c r="S27" s="35"/>
      <c r="T27" s="13" t="s">
        <v>9</v>
      </c>
      <c r="U27" s="13" t="s">
        <v>163</v>
      </c>
      <c r="V27" s="98">
        <v>3250</v>
      </c>
      <c r="X27" s="23"/>
      <c r="Y27" s="35"/>
      <c r="Z27" s="13" t="s">
        <v>9</v>
      </c>
      <c r="AA27" s="13" t="s">
        <v>180</v>
      </c>
      <c r="AB27" s="98">
        <v>1800</v>
      </c>
    </row>
    <row r="28" spans="1:29" ht="19.5" customHeight="1" thickBot="1">
      <c r="A28" s="48"/>
      <c r="B28" s="36" t="s">
        <v>9</v>
      </c>
      <c r="C28" s="40" t="s">
        <v>104</v>
      </c>
      <c r="D28" s="100">
        <v>1400</v>
      </c>
      <c r="E28" s="101">
        <f>SUM(D23:D28)</f>
        <v>26300</v>
      </c>
      <c r="G28" s="48"/>
      <c r="H28" s="36" t="s">
        <v>9</v>
      </c>
      <c r="I28" s="169" t="s">
        <v>311</v>
      </c>
      <c r="J28" s="172">
        <v>4000</v>
      </c>
      <c r="K28" s="101">
        <f>SUM(J23:J28)</f>
        <v>27800</v>
      </c>
      <c r="M28" s="48"/>
      <c r="N28" s="40" t="s">
        <v>9</v>
      </c>
      <c r="O28" s="169" t="s">
        <v>350</v>
      </c>
      <c r="P28" s="172">
        <v>50</v>
      </c>
      <c r="Q28" s="101">
        <f>SUM(P23:P28)</f>
        <v>32650</v>
      </c>
      <c r="R28" s="23"/>
      <c r="S28" s="48"/>
      <c r="T28" s="40" t="s">
        <v>9</v>
      </c>
      <c r="U28" s="169" t="s">
        <v>353</v>
      </c>
      <c r="V28" s="172">
        <v>50</v>
      </c>
      <c r="W28" s="101">
        <f>SUM(V23:V28)</f>
        <v>26900</v>
      </c>
      <c r="X28" s="23"/>
      <c r="Y28" s="48"/>
      <c r="Z28" s="40" t="s">
        <v>9</v>
      </c>
      <c r="AA28" s="40" t="s">
        <v>181</v>
      </c>
      <c r="AB28" s="100">
        <v>4800</v>
      </c>
      <c r="AC28" s="101">
        <f>SUM(AB23:AB28)</f>
        <v>30300</v>
      </c>
    </row>
    <row r="29" spans="1:29" ht="19.5" customHeight="1">
      <c r="A29" s="216" t="s">
        <v>36</v>
      </c>
      <c r="B29" s="216"/>
      <c r="C29" s="51">
        <v>2100</v>
      </c>
      <c r="D29" s="6" t="s">
        <v>16</v>
      </c>
      <c r="E29" s="107">
        <f>(E28+E22+E14+E6+C29)-C30</f>
        <v>48200</v>
      </c>
      <c r="G29" s="216" t="s">
        <v>36</v>
      </c>
      <c r="H29" s="216"/>
      <c r="I29" s="51">
        <v>13600</v>
      </c>
      <c r="J29" s="6" t="s">
        <v>16</v>
      </c>
      <c r="K29" s="107">
        <f>(K28+K22+K14+K6+I29)-I30</f>
        <v>59250</v>
      </c>
      <c r="M29" s="216" t="s">
        <v>36</v>
      </c>
      <c r="N29" s="216"/>
      <c r="O29" s="51">
        <v>4050</v>
      </c>
      <c r="P29" s="6" t="s">
        <v>16</v>
      </c>
      <c r="Q29" s="107">
        <f>(Q28+Q22+Q14+Q6+O29)-O30</f>
        <v>51000</v>
      </c>
      <c r="S29" s="216" t="s">
        <v>36</v>
      </c>
      <c r="T29" s="216"/>
      <c r="U29" s="51">
        <v>4850</v>
      </c>
      <c r="V29" s="6" t="s">
        <v>16</v>
      </c>
      <c r="W29" s="107">
        <f>(W28+W22+W14+W6+U29)-U30</f>
        <v>53750</v>
      </c>
      <c r="Y29" s="216" t="s">
        <v>36</v>
      </c>
      <c r="Z29" s="216"/>
      <c r="AA29" s="51">
        <v>2350</v>
      </c>
      <c r="AB29" s="6" t="s">
        <v>16</v>
      </c>
      <c r="AC29" s="107">
        <f>(AC28+AC22+AC14+AC6+AA29)-AA30</f>
        <v>56500</v>
      </c>
    </row>
    <row r="30" spans="1:29" ht="19.5" customHeight="1" thickBot="1">
      <c r="A30" s="217" t="s">
        <v>37</v>
      </c>
      <c r="B30" s="217"/>
      <c r="C30" s="51">
        <v>250</v>
      </c>
      <c r="D30" s="53" t="s">
        <v>43</v>
      </c>
      <c r="E30" s="108">
        <f>70000-E29</f>
        <v>21800</v>
      </c>
      <c r="G30" s="217" t="s">
        <v>37</v>
      </c>
      <c r="H30" s="217"/>
      <c r="I30" s="51">
        <v>1100</v>
      </c>
      <c r="J30" s="53" t="s">
        <v>43</v>
      </c>
      <c r="K30" s="108">
        <f>70000-K29</f>
        <v>10750</v>
      </c>
      <c r="M30" s="217" t="s">
        <v>37</v>
      </c>
      <c r="N30" s="217"/>
      <c r="O30" s="51">
        <v>650</v>
      </c>
      <c r="P30" s="53" t="s">
        <v>43</v>
      </c>
      <c r="Q30" s="108">
        <f>70000-Q29</f>
        <v>19000</v>
      </c>
      <c r="S30" s="217" t="s">
        <v>37</v>
      </c>
      <c r="T30" s="217"/>
      <c r="U30" s="51">
        <v>700</v>
      </c>
      <c r="V30" s="53" t="s">
        <v>43</v>
      </c>
      <c r="W30" s="108">
        <f>70000-W29</f>
        <v>16250</v>
      </c>
      <c r="Y30" s="217" t="s">
        <v>37</v>
      </c>
      <c r="Z30" s="217"/>
      <c r="AA30" s="51">
        <v>250</v>
      </c>
      <c r="AB30" s="53" t="s">
        <v>43</v>
      </c>
      <c r="AC30" s="108">
        <f>70000-AC29</f>
        <v>13500</v>
      </c>
    </row>
    <row r="31" spans="3:28" ht="19.5" customHeight="1" thickBot="1">
      <c r="C31" s="52"/>
      <c r="J31" s="55"/>
      <c r="P31" s="51"/>
      <c r="AB31" s="51"/>
    </row>
    <row r="32" spans="1:28" ht="41.25" customHeight="1">
      <c r="A32" s="230" t="s">
        <v>10</v>
      </c>
      <c r="B32" s="223"/>
      <c r="C32" s="218" t="s">
        <v>68</v>
      </c>
      <c r="D32" s="219"/>
      <c r="G32" s="230" t="s">
        <v>19</v>
      </c>
      <c r="H32" s="223"/>
      <c r="I32" s="218" t="s">
        <v>83</v>
      </c>
      <c r="J32" s="219"/>
      <c r="M32" s="230" t="s">
        <v>73</v>
      </c>
      <c r="N32" s="223"/>
      <c r="O32" s="218" t="s">
        <v>82</v>
      </c>
      <c r="P32" s="219"/>
      <c r="S32" s="230" t="s">
        <v>12</v>
      </c>
      <c r="T32" s="223"/>
      <c r="U32" s="218" t="s">
        <v>287</v>
      </c>
      <c r="V32" s="219"/>
      <c r="Y32" s="230" t="s">
        <v>288</v>
      </c>
      <c r="Z32" s="223"/>
      <c r="AA32" s="218" t="s">
        <v>289</v>
      </c>
      <c r="AB32" s="219"/>
    </row>
    <row r="33" spans="1:28" ht="28.5" customHeight="1" thickBot="1">
      <c r="A33" s="224" t="s">
        <v>67</v>
      </c>
      <c r="B33" s="225"/>
      <c r="C33" s="228" t="s">
        <v>69</v>
      </c>
      <c r="D33" s="229"/>
      <c r="G33" s="224" t="s">
        <v>71</v>
      </c>
      <c r="H33" s="225"/>
      <c r="I33" s="235" t="s">
        <v>366</v>
      </c>
      <c r="J33" s="221"/>
      <c r="M33" s="224" t="s">
        <v>72</v>
      </c>
      <c r="N33" s="225"/>
      <c r="O33" s="228" t="s">
        <v>74</v>
      </c>
      <c r="P33" s="229"/>
      <c r="S33" s="224" t="s">
        <v>75</v>
      </c>
      <c r="T33" s="225"/>
      <c r="U33" s="220" t="s">
        <v>62</v>
      </c>
      <c r="V33" s="221"/>
      <c r="Y33" s="224" t="s">
        <v>78</v>
      </c>
      <c r="Z33" s="225"/>
      <c r="AA33" s="226" t="s">
        <v>290</v>
      </c>
      <c r="AB33" s="231"/>
    </row>
    <row r="34" spans="1:28" ht="19.5" customHeight="1">
      <c r="A34" s="32" t="s">
        <v>42</v>
      </c>
      <c r="B34" s="33" t="s">
        <v>5</v>
      </c>
      <c r="C34" s="33" t="s">
        <v>41</v>
      </c>
      <c r="D34" s="34" t="s">
        <v>0</v>
      </c>
      <c r="G34" s="32" t="s">
        <v>42</v>
      </c>
      <c r="H34" s="33" t="s">
        <v>5</v>
      </c>
      <c r="I34" s="33" t="s">
        <v>41</v>
      </c>
      <c r="J34" s="34" t="s">
        <v>0</v>
      </c>
      <c r="M34" s="32" t="s">
        <v>42</v>
      </c>
      <c r="N34" s="33" t="s">
        <v>5</v>
      </c>
      <c r="O34" s="33" t="s">
        <v>41</v>
      </c>
      <c r="P34" s="34" t="s">
        <v>0</v>
      </c>
      <c r="S34" s="32" t="s">
        <v>42</v>
      </c>
      <c r="T34" s="33" t="s">
        <v>5</v>
      </c>
      <c r="U34" s="33" t="s">
        <v>41</v>
      </c>
      <c r="V34" s="34" t="s">
        <v>0</v>
      </c>
      <c r="Y34" s="32" t="s">
        <v>42</v>
      </c>
      <c r="Z34" s="33" t="s">
        <v>5</v>
      </c>
      <c r="AA34" s="33" t="s">
        <v>41</v>
      </c>
      <c r="AB34" s="34" t="s">
        <v>0</v>
      </c>
    </row>
    <row r="35" spans="1:29" ht="19.5" customHeight="1">
      <c r="A35" s="35"/>
      <c r="B35" s="13" t="s">
        <v>6</v>
      </c>
      <c r="C35" s="35" t="s">
        <v>182</v>
      </c>
      <c r="D35" s="98">
        <v>1400</v>
      </c>
      <c r="E35" s="99"/>
      <c r="G35" s="35" t="s">
        <v>198</v>
      </c>
      <c r="H35" s="13" t="s">
        <v>6</v>
      </c>
      <c r="I35" s="13"/>
      <c r="J35" s="98">
        <v>50</v>
      </c>
      <c r="K35" s="99"/>
      <c r="L35" s="23"/>
      <c r="M35" s="35" t="s">
        <v>217</v>
      </c>
      <c r="N35" s="13" t="s">
        <v>6</v>
      </c>
      <c r="O35" s="13"/>
      <c r="P35" s="98">
        <v>1000</v>
      </c>
      <c r="Q35" s="99"/>
      <c r="R35" s="23"/>
      <c r="S35" s="35" t="s">
        <v>238</v>
      </c>
      <c r="T35" s="13" t="s">
        <v>6</v>
      </c>
      <c r="U35" s="13"/>
      <c r="V35" s="98">
        <v>800</v>
      </c>
      <c r="W35" s="99"/>
      <c r="X35" s="23"/>
      <c r="Y35" s="35" t="s">
        <v>257</v>
      </c>
      <c r="Z35" s="13" t="s">
        <v>6</v>
      </c>
      <c r="AA35" s="13"/>
      <c r="AB35" s="98">
        <v>1600</v>
      </c>
      <c r="AC35" s="99"/>
    </row>
    <row r="36" spans="1:29" ht="19.5" customHeight="1" thickBot="1">
      <c r="A36" s="35"/>
      <c r="B36" s="13" t="s">
        <v>6</v>
      </c>
      <c r="C36" s="38" t="s">
        <v>319</v>
      </c>
      <c r="D36" s="171">
        <v>1700</v>
      </c>
      <c r="E36" s="99"/>
      <c r="G36" s="35"/>
      <c r="H36" s="13" t="s">
        <v>6</v>
      </c>
      <c r="I36" s="13" t="s">
        <v>199</v>
      </c>
      <c r="J36" s="98">
        <v>1100</v>
      </c>
      <c r="K36" s="99"/>
      <c r="L36" s="23"/>
      <c r="M36" s="35"/>
      <c r="N36" s="13" t="s">
        <v>6</v>
      </c>
      <c r="O36" s="13" t="s">
        <v>218</v>
      </c>
      <c r="P36" s="98">
        <v>4150</v>
      </c>
      <c r="Q36" s="99"/>
      <c r="R36" s="23"/>
      <c r="S36" s="35"/>
      <c r="T36" s="13" t="s">
        <v>6</v>
      </c>
      <c r="U36" s="13" t="s">
        <v>239</v>
      </c>
      <c r="V36" s="98">
        <v>50</v>
      </c>
      <c r="W36" s="99"/>
      <c r="X36" s="23"/>
      <c r="Y36" s="35"/>
      <c r="Z36" s="13" t="s">
        <v>6</v>
      </c>
      <c r="AA36" s="38" t="s">
        <v>328</v>
      </c>
      <c r="AB36" s="171">
        <v>1100</v>
      </c>
      <c r="AC36" s="99"/>
    </row>
    <row r="37" spans="1:29" ht="19.5" customHeight="1" thickBot="1">
      <c r="A37" s="39"/>
      <c r="B37" s="40" t="s">
        <v>6</v>
      </c>
      <c r="C37" s="40" t="s">
        <v>184</v>
      </c>
      <c r="D37" s="100">
        <v>50</v>
      </c>
      <c r="E37" s="101">
        <f>SUM(D35:D37)</f>
        <v>3150</v>
      </c>
      <c r="G37" s="39"/>
      <c r="H37" s="40" t="s">
        <v>6</v>
      </c>
      <c r="I37" s="40" t="s">
        <v>200</v>
      </c>
      <c r="J37" s="100">
        <v>700</v>
      </c>
      <c r="K37" s="101">
        <f>SUM(J35:J37)</f>
        <v>1850</v>
      </c>
      <c r="L37" s="23"/>
      <c r="M37" s="39"/>
      <c r="N37" s="40" t="s">
        <v>6</v>
      </c>
      <c r="O37" s="40" t="s">
        <v>219</v>
      </c>
      <c r="P37" s="100">
        <v>50</v>
      </c>
      <c r="Q37" s="101">
        <f>SUM(P35:P37)</f>
        <v>5200</v>
      </c>
      <c r="R37" s="23"/>
      <c r="S37" s="39"/>
      <c r="T37" s="40" t="s">
        <v>6</v>
      </c>
      <c r="U37" s="169" t="s">
        <v>357</v>
      </c>
      <c r="V37" s="172">
        <v>50</v>
      </c>
      <c r="W37" s="101">
        <f>SUM(V35:V37)</f>
        <v>900</v>
      </c>
      <c r="X37" s="23"/>
      <c r="Y37" s="39"/>
      <c r="Z37" s="40" t="s">
        <v>6</v>
      </c>
      <c r="AA37" s="169" t="s">
        <v>359</v>
      </c>
      <c r="AB37" s="172">
        <v>1050</v>
      </c>
      <c r="AC37" s="101">
        <f>SUM(AB35:AB37)</f>
        <v>3750</v>
      </c>
    </row>
    <row r="38" spans="1:29" ht="19.5" customHeight="1">
      <c r="A38" s="42" t="s">
        <v>45</v>
      </c>
      <c r="B38" s="36" t="s">
        <v>7</v>
      </c>
      <c r="C38" s="36"/>
      <c r="D38" s="102">
        <v>1100</v>
      </c>
      <c r="E38" s="103"/>
      <c r="G38" s="42" t="s">
        <v>201</v>
      </c>
      <c r="H38" s="36" t="s">
        <v>7</v>
      </c>
      <c r="I38" s="36"/>
      <c r="J38" s="102">
        <v>1000</v>
      </c>
      <c r="K38" s="103"/>
      <c r="L38" s="23"/>
      <c r="M38" s="42" t="s">
        <v>220</v>
      </c>
      <c r="N38" s="36" t="s">
        <v>7</v>
      </c>
      <c r="O38" s="36"/>
      <c r="P38" s="102">
        <v>350</v>
      </c>
      <c r="Q38" s="103"/>
      <c r="R38" s="23"/>
      <c r="S38" s="42" t="s">
        <v>240</v>
      </c>
      <c r="T38" s="36" t="s">
        <v>7</v>
      </c>
      <c r="U38" s="33"/>
      <c r="V38" s="102">
        <v>900</v>
      </c>
      <c r="W38" s="103"/>
      <c r="X38" s="23"/>
      <c r="Y38" s="42" t="s">
        <v>258</v>
      </c>
      <c r="Z38" s="36" t="s">
        <v>7</v>
      </c>
      <c r="AA38" s="36"/>
      <c r="AB38" s="102">
        <v>700</v>
      </c>
      <c r="AC38" s="103"/>
    </row>
    <row r="39" spans="1:29" ht="19.5" customHeight="1">
      <c r="A39" s="35" t="s">
        <v>46</v>
      </c>
      <c r="B39" s="13" t="s">
        <v>7</v>
      </c>
      <c r="C39" s="13"/>
      <c r="D39" s="98">
        <v>850</v>
      </c>
      <c r="E39" s="104"/>
      <c r="G39" s="35" t="s">
        <v>202</v>
      </c>
      <c r="H39" s="13" t="s">
        <v>7</v>
      </c>
      <c r="I39" s="13"/>
      <c r="J39" s="98">
        <v>400</v>
      </c>
      <c r="K39" s="104"/>
      <c r="L39" s="23"/>
      <c r="M39" s="35" t="s">
        <v>221</v>
      </c>
      <c r="N39" s="13" t="s">
        <v>7</v>
      </c>
      <c r="O39" s="13"/>
      <c r="P39" s="98">
        <v>50</v>
      </c>
      <c r="Q39" s="104"/>
      <c r="R39" s="23"/>
      <c r="S39" s="35" t="s">
        <v>241</v>
      </c>
      <c r="T39" s="13" t="s">
        <v>7</v>
      </c>
      <c r="U39" s="13"/>
      <c r="V39" s="98">
        <v>600</v>
      </c>
      <c r="W39" s="104"/>
      <c r="X39" s="23"/>
      <c r="Y39" s="35" t="s">
        <v>259</v>
      </c>
      <c r="Z39" s="13" t="s">
        <v>7</v>
      </c>
      <c r="AA39" s="13"/>
      <c r="AB39" s="98">
        <v>1200</v>
      </c>
      <c r="AC39" s="104"/>
    </row>
    <row r="40" spans="1:29" ht="19.5" customHeight="1">
      <c r="A40" s="35" t="s">
        <v>185</v>
      </c>
      <c r="B40" s="13" t="s">
        <v>7</v>
      </c>
      <c r="C40" s="13"/>
      <c r="D40" s="98">
        <v>150</v>
      </c>
      <c r="E40" s="104"/>
      <c r="G40" s="35" t="s">
        <v>203</v>
      </c>
      <c r="H40" s="13" t="s">
        <v>7</v>
      </c>
      <c r="I40" s="13"/>
      <c r="J40" s="98">
        <v>1300</v>
      </c>
      <c r="K40" s="104"/>
      <c r="L40" s="23"/>
      <c r="M40" s="35" t="s">
        <v>222</v>
      </c>
      <c r="N40" s="13" t="s">
        <v>7</v>
      </c>
      <c r="O40" s="13"/>
      <c r="P40" s="98">
        <v>50</v>
      </c>
      <c r="Q40" s="104"/>
      <c r="R40" s="23"/>
      <c r="S40" s="35" t="s">
        <v>242</v>
      </c>
      <c r="T40" s="13" t="s">
        <v>7</v>
      </c>
      <c r="U40" s="13"/>
      <c r="V40" s="98">
        <v>200</v>
      </c>
      <c r="W40" s="104"/>
      <c r="X40" s="23"/>
      <c r="Y40" s="35" t="s">
        <v>260</v>
      </c>
      <c r="Z40" s="13" t="s">
        <v>7</v>
      </c>
      <c r="AA40" s="13"/>
      <c r="AB40" s="98">
        <v>150</v>
      </c>
      <c r="AC40" s="104"/>
    </row>
    <row r="41" spans="1:29" ht="19.5" customHeight="1">
      <c r="A41" s="35"/>
      <c r="B41" s="13" t="s">
        <v>7</v>
      </c>
      <c r="C41" s="13" t="s">
        <v>186</v>
      </c>
      <c r="D41" s="98">
        <v>1100</v>
      </c>
      <c r="E41" s="104"/>
      <c r="G41" s="35" t="s">
        <v>204</v>
      </c>
      <c r="H41" s="13" t="s">
        <v>7</v>
      </c>
      <c r="I41" s="44"/>
      <c r="J41" s="98">
        <v>900</v>
      </c>
      <c r="K41" s="104"/>
      <c r="L41" s="23"/>
      <c r="M41" s="35"/>
      <c r="N41" s="13" t="s">
        <v>7</v>
      </c>
      <c r="O41" s="44" t="s">
        <v>223</v>
      </c>
      <c r="P41" s="98">
        <v>550</v>
      </c>
      <c r="Q41" s="104"/>
      <c r="R41" s="23"/>
      <c r="S41" s="35"/>
      <c r="T41" s="13" t="s">
        <v>7</v>
      </c>
      <c r="U41" s="44" t="s">
        <v>243</v>
      </c>
      <c r="V41" s="98">
        <v>700</v>
      </c>
      <c r="W41" s="104"/>
      <c r="X41" s="23"/>
      <c r="Y41" s="35" t="s">
        <v>261</v>
      </c>
      <c r="Z41" s="13" t="s">
        <v>7</v>
      </c>
      <c r="AA41" s="44"/>
      <c r="AB41" s="98">
        <v>200</v>
      </c>
      <c r="AC41" s="104"/>
    </row>
    <row r="42" spans="1:29" ht="19.5" customHeight="1">
      <c r="A42" s="35"/>
      <c r="B42" s="13" t="s">
        <v>7</v>
      </c>
      <c r="C42" s="13" t="s">
        <v>187</v>
      </c>
      <c r="D42" s="98">
        <v>650</v>
      </c>
      <c r="E42" s="104"/>
      <c r="G42" s="35"/>
      <c r="H42" s="13" t="s">
        <v>7</v>
      </c>
      <c r="I42" s="13" t="s">
        <v>205</v>
      </c>
      <c r="J42" s="98">
        <v>700</v>
      </c>
      <c r="K42" s="104"/>
      <c r="L42" s="23"/>
      <c r="M42" s="35"/>
      <c r="N42" s="13" t="s">
        <v>7</v>
      </c>
      <c r="O42" s="13" t="s">
        <v>224</v>
      </c>
      <c r="P42" s="98">
        <v>950</v>
      </c>
      <c r="Q42" s="104"/>
      <c r="R42" s="23"/>
      <c r="S42" s="35"/>
      <c r="T42" s="13" t="s">
        <v>7</v>
      </c>
      <c r="U42" s="13" t="s">
        <v>244</v>
      </c>
      <c r="V42" s="98">
        <v>1000</v>
      </c>
      <c r="W42" s="104"/>
      <c r="X42" s="23"/>
      <c r="Y42" s="35"/>
      <c r="Z42" s="13" t="s">
        <v>7</v>
      </c>
      <c r="AA42" s="13" t="s">
        <v>262</v>
      </c>
      <c r="AB42" s="98">
        <v>1150</v>
      </c>
      <c r="AC42" s="104"/>
    </row>
    <row r="43" spans="1:29" ht="19.5" customHeight="1">
      <c r="A43" s="35"/>
      <c r="B43" s="13" t="s">
        <v>7</v>
      </c>
      <c r="C43" s="13" t="s">
        <v>188</v>
      </c>
      <c r="D43" s="98">
        <v>350</v>
      </c>
      <c r="E43" s="104"/>
      <c r="G43" s="35"/>
      <c r="H43" s="13" t="s">
        <v>7</v>
      </c>
      <c r="I43" s="13" t="s">
        <v>206</v>
      </c>
      <c r="J43" s="98">
        <v>300</v>
      </c>
      <c r="K43" s="104"/>
      <c r="L43" s="23"/>
      <c r="M43" s="35"/>
      <c r="N43" s="13" t="s">
        <v>7</v>
      </c>
      <c r="O43" s="38" t="s">
        <v>109</v>
      </c>
      <c r="P43" s="171">
        <v>50</v>
      </c>
      <c r="Q43" s="104"/>
      <c r="R43" s="23"/>
      <c r="S43" s="35"/>
      <c r="T43" s="13" t="s">
        <v>7</v>
      </c>
      <c r="U43" s="173" t="s">
        <v>364</v>
      </c>
      <c r="V43" s="171">
        <v>2000</v>
      </c>
      <c r="W43" s="104"/>
      <c r="X43" s="23"/>
      <c r="Y43" s="35"/>
      <c r="Z43" s="13" t="s">
        <v>7</v>
      </c>
      <c r="AA43" s="13" t="s">
        <v>263</v>
      </c>
      <c r="AB43" s="98">
        <v>950</v>
      </c>
      <c r="AC43" s="104"/>
    </row>
    <row r="44" spans="1:29" ht="19.5" customHeight="1" thickBot="1">
      <c r="A44" s="35"/>
      <c r="B44" s="47" t="s">
        <v>7</v>
      </c>
      <c r="C44" s="13" t="s">
        <v>189</v>
      </c>
      <c r="D44" s="105">
        <v>400</v>
      </c>
      <c r="E44" s="106"/>
      <c r="G44" s="45"/>
      <c r="H44" s="47" t="s">
        <v>7</v>
      </c>
      <c r="I44" s="173" t="s">
        <v>321</v>
      </c>
      <c r="J44" s="174">
        <v>400</v>
      </c>
      <c r="K44" s="106"/>
      <c r="L44" s="23"/>
      <c r="M44" s="45"/>
      <c r="N44" s="47" t="s">
        <v>7</v>
      </c>
      <c r="O44" s="47" t="s">
        <v>225</v>
      </c>
      <c r="P44" s="105">
        <v>600</v>
      </c>
      <c r="Q44" s="106"/>
      <c r="R44" s="23"/>
      <c r="S44" s="45"/>
      <c r="T44" s="47" t="s">
        <v>7</v>
      </c>
      <c r="U44" s="173" t="s">
        <v>325</v>
      </c>
      <c r="V44" s="174">
        <v>50</v>
      </c>
      <c r="W44" s="106"/>
      <c r="X44" s="23"/>
      <c r="Y44" s="45"/>
      <c r="Z44" s="47" t="s">
        <v>7</v>
      </c>
      <c r="AA44" s="47" t="s">
        <v>264</v>
      </c>
      <c r="AB44" s="105">
        <v>300</v>
      </c>
      <c r="AC44" s="106"/>
    </row>
    <row r="45" spans="1:29" ht="19.5" customHeight="1" thickBot="1">
      <c r="A45" s="35"/>
      <c r="B45" s="109" t="s">
        <v>7</v>
      </c>
      <c r="C45" s="110" t="s">
        <v>190</v>
      </c>
      <c r="D45" s="100">
        <v>300</v>
      </c>
      <c r="E45" s="100">
        <f>SUM(D38:D45)</f>
        <v>4900</v>
      </c>
      <c r="G45" s="48"/>
      <c r="H45" s="40" t="s">
        <v>7</v>
      </c>
      <c r="I45" s="169" t="s">
        <v>322</v>
      </c>
      <c r="J45" s="172">
        <v>400</v>
      </c>
      <c r="K45" s="101">
        <f>SUM(J38:J45)</f>
        <v>5400</v>
      </c>
      <c r="L45" s="23"/>
      <c r="M45" s="48"/>
      <c r="N45" s="40" t="s">
        <v>7</v>
      </c>
      <c r="O45" s="169" t="s">
        <v>331</v>
      </c>
      <c r="P45" s="172">
        <v>400</v>
      </c>
      <c r="Q45" s="101">
        <f>SUM(P38:P45)</f>
        <v>3000</v>
      </c>
      <c r="R45" s="23"/>
      <c r="S45" s="48"/>
      <c r="T45" s="40" t="s">
        <v>7</v>
      </c>
      <c r="U45" s="169" t="s">
        <v>358</v>
      </c>
      <c r="V45" s="172">
        <v>1000</v>
      </c>
      <c r="W45" s="101">
        <f>SUM(V38:V45)</f>
        <v>6450</v>
      </c>
      <c r="X45" s="23"/>
      <c r="Y45" s="48"/>
      <c r="Z45" s="40" t="s">
        <v>7</v>
      </c>
      <c r="AA45" s="40" t="s">
        <v>265</v>
      </c>
      <c r="AB45" s="100">
        <v>50</v>
      </c>
      <c r="AC45" s="101">
        <f>SUM(AB38:AB45)</f>
        <v>4700</v>
      </c>
    </row>
    <row r="46" spans="1:29" ht="19.5" customHeight="1">
      <c r="A46" s="42" t="s">
        <v>47</v>
      </c>
      <c r="B46" s="36" t="s">
        <v>8</v>
      </c>
      <c r="C46" s="36"/>
      <c r="D46" s="102">
        <v>250</v>
      </c>
      <c r="E46" s="104"/>
      <c r="G46" s="42" t="s">
        <v>207</v>
      </c>
      <c r="H46" s="36" t="s">
        <v>8</v>
      </c>
      <c r="I46" s="36"/>
      <c r="J46" s="102">
        <v>50</v>
      </c>
      <c r="K46" s="104"/>
      <c r="L46" s="23"/>
      <c r="M46" s="42" t="s">
        <v>226</v>
      </c>
      <c r="N46" s="36" t="s">
        <v>8</v>
      </c>
      <c r="O46" s="36"/>
      <c r="P46" s="102">
        <v>1600</v>
      </c>
      <c r="Q46" s="104"/>
      <c r="R46" s="23"/>
      <c r="S46" s="42" t="s">
        <v>245</v>
      </c>
      <c r="T46" s="36" t="s">
        <v>8</v>
      </c>
      <c r="U46" s="36"/>
      <c r="V46" s="102">
        <v>850</v>
      </c>
      <c r="W46" s="104"/>
      <c r="X46" s="23"/>
      <c r="Y46" s="42" t="s">
        <v>266</v>
      </c>
      <c r="Z46" s="36" t="s">
        <v>8</v>
      </c>
      <c r="AA46" s="36"/>
      <c r="AB46" s="102">
        <v>50</v>
      </c>
      <c r="AC46" s="104"/>
    </row>
    <row r="47" spans="1:29" ht="19.5" customHeight="1">
      <c r="A47" s="35" t="s">
        <v>48</v>
      </c>
      <c r="B47" s="13" t="s">
        <v>8</v>
      </c>
      <c r="C47" s="13"/>
      <c r="D47" s="98">
        <v>2700</v>
      </c>
      <c r="E47" s="104"/>
      <c r="G47" s="35" t="s">
        <v>208</v>
      </c>
      <c r="H47" s="13" t="s">
        <v>8</v>
      </c>
      <c r="I47" s="13"/>
      <c r="J47" s="98">
        <v>350</v>
      </c>
      <c r="K47" s="104"/>
      <c r="L47" s="23"/>
      <c r="M47" s="35" t="s">
        <v>227</v>
      </c>
      <c r="N47" s="13" t="s">
        <v>8</v>
      </c>
      <c r="O47" s="13"/>
      <c r="P47" s="98">
        <v>3900</v>
      </c>
      <c r="Q47" s="104"/>
      <c r="R47" s="23"/>
      <c r="S47" s="35" t="s">
        <v>246</v>
      </c>
      <c r="T47" s="13" t="s">
        <v>8</v>
      </c>
      <c r="U47" s="13"/>
      <c r="V47" s="98">
        <v>600</v>
      </c>
      <c r="W47" s="104"/>
      <c r="X47" s="23"/>
      <c r="Y47" s="35" t="s">
        <v>267</v>
      </c>
      <c r="Z47" s="13" t="s">
        <v>8</v>
      </c>
      <c r="AA47" s="13"/>
      <c r="AB47" s="98">
        <v>1500</v>
      </c>
      <c r="AC47" s="104"/>
    </row>
    <row r="48" spans="1:29" ht="19.5" customHeight="1">
      <c r="A48" s="15" t="s">
        <v>50</v>
      </c>
      <c r="B48" s="13" t="s">
        <v>8</v>
      </c>
      <c r="C48" s="13"/>
      <c r="D48" s="98">
        <v>1000</v>
      </c>
      <c r="E48" s="106"/>
      <c r="G48" s="15" t="s">
        <v>209</v>
      </c>
      <c r="H48" s="13" t="s">
        <v>8</v>
      </c>
      <c r="I48" s="13"/>
      <c r="J48" s="98">
        <v>2050</v>
      </c>
      <c r="K48" s="106"/>
      <c r="L48" s="23"/>
      <c r="M48" s="15" t="s">
        <v>228</v>
      </c>
      <c r="N48" s="13" t="s">
        <v>8</v>
      </c>
      <c r="O48" s="13"/>
      <c r="P48" s="98">
        <v>50</v>
      </c>
      <c r="Q48" s="106"/>
      <c r="R48" s="23"/>
      <c r="S48" s="15" t="s">
        <v>247</v>
      </c>
      <c r="T48" s="13" t="s">
        <v>8</v>
      </c>
      <c r="U48" s="13"/>
      <c r="V48" s="98">
        <v>600</v>
      </c>
      <c r="W48" s="106"/>
      <c r="X48" s="23"/>
      <c r="Y48" s="15" t="s">
        <v>268</v>
      </c>
      <c r="Z48" s="13" t="s">
        <v>8</v>
      </c>
      <c r="AA48" s="13"/>
      <c r="AB48" s="98">
        <v>950</v>
      </c>
      <c r="AC48" s="106"/>
    </row>
    <row r="49" spans="1:29" ht="19.5" customHeight="1">
      <c r="A49" s="35" t="s">
        <v>191</v>
      </c>
      <c r="B49" s="13" t="s">
        <v>8</v>
      </c>
      <c r="C49" s="13"/>
      <c r="D49" s="98">
        <v>800</v>
      </c>
      <c r="E49" s="104"/>
      <c r="G49" s="35" t="s">
        <v>210</v>
      </c>
      <c r="H49" s="13" t="s">
        <v>8</v>
      </c>
      <c r="I49" s="13"/>
      <c r="J49" s="98">
        <v>2100</v>
      </c>
      <c r="K49" s="104"/>
      <c r="L49" s="23"/>
      <c r="M49" s="35" t="s">
        <v>232</v>
      </c>
      <c r="N49" s="13" t="s">
        <v>8</v>
      </c>
      <c r="P49" s="98">
        <v>1550</v>
      </c>
      <c r="Q49" s="104"/>
      <c r="R49" s="23"/>
      <c r="S49" s="35"/>
      <c r="T49" s="13" t="s">
        <v>8</v>
      </c>
      <c r="U49" s="38" t="s">
        <v>326</v>
      </c>
      <c r="V49" s="171">
        <v>1150</v>
      </c>
      <c r="W49" s="104"/>
      <c r="X49" s="23"/>
      <c r="Y49" s="35"/>
      <c r="Z49" s="13" t="s">
        <v>8</v>
      </c>
      <c r="AA49" s="38" t="s">
        <v>329</v>
      </c>
      <c r="AB49" s="171">
        <v>1000</v>
      </c>
      <c r="AC49" s="104"/>
    </row>
    <row r="50" spans="1:29" ht="19.5" customHeight="1">
      <c r="A50" s="35"/>
      <c r="B50" s="13" t="s">
        <v>8</v>
      </c>
      <c r="C50" s="38" t="s">
        <v>354</v>
      </c>
      <c r="D50" s="171">
        <v>1600</v>
      </c>
      <c r="E50" s="104"/>
      <c r="G50" s="56"/>
      <c r="H50" s="13" t="s">
        <v>8</v>
      </c>
      <c r="I50" s="38" t="s">
        <v>323</v>
      </c>
      <c r="J50" s="171">
        <v>2200</v>
      </c>
      <c r="K50" s="104"/>
      <c r="L50" s="23"/>
      <c r="M50" s="35"/>
      <c r="N50" s="13" t="s">
        <v>8</v>
      </c>
      <c r="O50" s="13" t="s">
        <v>229</v>
      </c>
      <c r="P50" s="98">
        <v>900</v>
      </c>
      <c r="Q50" s="104"/>
      <c r="R50" s="23"/>
      <c r="S50" s="35"/>
      <c r="T50" s="13" t="s">
        <v>8</v>
      </c>
      <c r="U50" s="13" t="s">
        <v>248</v>
      </c>
      <c r="V50" s="98">
        <v>1400</v>
      </c>
      <c r="W50" s="104"/>
      <c r="X50" s="23"/>
      <c r="Y50" s="35"/>
      <c r="Z50" s="13" t="s">
        <v>8</v>
      </c>
      <c r="AA50" s="13" t="s">
        <v>269</v>
      </c>
      <c r="AB50" s="98">
        <v>2750</v>
      </c>
      <c r="AC50" s="104"/>
    </row>
    <row r="51" spans="1:29" ht="19.5" customHeight="1">
      <c r="A51" s="35"/>
      <c r="B51" s="13" t="s">
        <v>8</v>
      </c>
      <c r="C51" s="13" t="s">
        <v>192</v>
      </c>
      <c r="D51" s="98">
        <v>1200</v>
      </c>
      <c r="E51" s="104"/>
      <c r="G51" s="35"/>
      <c r="H51" s="13" t="s">
        <v>8</v>
      </c>
      <c r="I51" s="13" t="s">
        <v>211</v>
      </c>
      <c r="J51" s="98">
        <v>2300</v>
      </c>
      <c r="K51" s="104"/>
      <c r="L51" s="23"/>
      <c r="M51" s="35"/>
      <c r="N51" s="13" t="s">
        <v>8</v>
      </c>
      <c r="O51" s="13" t="s">
        <v>230</v>
      </c>
      <c r="P51" s="98">
        <v>900</v>
      </c>
      <c r="Q51" s="104"/>
      <c r="R51" s="23"/>
      <c r="S51" s="35"/>
      <c r="T51" s="13" t="s">
        <v>8</v>
      </c>
      <c r="U51" s="13" t="s">
        <v>249</v>
      </c>
      <c r="V51" s="98">
        <v>250</v>
      </c>
      <c r="W51" s="104"/>
      <c r="X51" s="23"/>
      <c r="Y51" s="35"/>
      <c r="Z51" s="13" t="s">
        <v>8</v>
      </c>
      <c r="AA51" s="38" t="s">
        <v>365</v>
      </c>
      <c r="AB51" s="171">
        <v>3300</v>
      </c>
      <c r="AC51" s="104"/>
    </row>
    <row r="52" spans="1:29" ht="19.5" customHeight="1" thickBot="1">
      <c r="A52" s="35"/>
      <c r="B52" s="13" t="s">
        <v>8</v>
      </c>
      <c r="C52" s="13" t="s">
        <v>193</v>
      </c>
      <c r="D52" s="98">
        <v>750</v>
      </c>
      <c r="E52" s="104"/>
      <c r="G52" s="35"/>
      <c r="H52" s="13" t="s">
        <v>8</v>
      </c>
      <c r="I52" s="13" t="s">
        <v>49</v>
      </c>
      <c r="J52" s="98">
        <v>750</v>
      </c>
      <c r="K52" s="104"/>
      <c r="L52" s="23"/>
      <c r="M52" s="35"/>
      <c r="N52" s="13" t="s">
        <v>8</v>
      </c>
      <c r="O52" s="13" t="s">
        <v>231</v>
      </c>
      <c r="P52" s="98">
        <v>700</v>
      </c>
      <c r="Q52" s="104"/>
      <c r="R52" s="23"/>
      <c r="S52" s="35"/>
      <c r="T52" s="13" t="s">
        <v>8</v>
      </c>
      <c r="U52" s="13" t="s">
        <v>250</v>
      </c>
      <c r="V52" s="98">
        <v>1150</v>
      </c>
      <c r="W52" s="104"/>
      <c r="X52" s="23"/>
      <c r="Y52" s="35"/>
      <c r="Z52" s="13" t="s">
        <v>8</v>
      </c>
      <c r="AA52" s="13" t="s">
        <v>270</v>
      </c>
      <c r="AB52" s="98">
        <v>1000</v>
      </c>
      <c r="AC52" s="104"/>
    </row>
    <row r="53" spans="1:29" ht="19.5" customHeight="1" thickBot="1">
      <c r="A53" s="48"/>
      <c r="B53" s="40" t="s">
        <v>8</v>
      </c>
      <c r="C53" s="169" t="s">
        <v>320</v>
      </c>
      <c r="D53" s="172">
        <v>350</v>
      </c>
      <c r="E53" s="101">
        <f>SUM(D46:D53)</f>
        <v>8650</v>
      </c>
      <c r="G53" s="48"/>
      <c r="H53" s="40" t="s">
        <v>8</v>
      </c>
      <c r="I53" s="40" t="s">
        <v>212</v>
      </c>
      <c r="J53" s="100">
        <v>800</v>
      </c>
      <c r="K53" s="101">
        <f>SUM(J46:J53)</f>
        <v>10600</v>
      </c>
      <c r="L53" s="23"/>
      <c r="M53" s="48"/>
      <c r="N53" s="40" t="s">
        <v>8</v>
      </c>
      <c r="O53" s="13" t="s">
        <v>324</v>
      </c>
      <c r="P53" s="100">
        <v>300</v>
      </c>
      <c r="Q53" s="101">
        <f>SUM(P46:P53)</f>
        <v>9900</v>
      </c>
      <c r="R53" s="23"/>
      <c r="S53" s="48"/>
      <c r="T53" s="40" t="s">
        <v>8</v>
      </c>
      <c r="U53" s="40" t="s">
        <v>251</v>
      </c>
      <c r="V53" s="100">
        <v>2850</v>
      </c>
      <c r="W53" s="101">
        <f>SUM(V46:V53)</f>
        <v>8850</v>
      </c>
      <c r="X53" s="23"/>
      <c r="Y53" s="48"/>
      <c r="Z53" s="40" t="s">
        <v>8</v>
      </c>
      <c r="AA53" s="169" t="s">
        <v>360</v>
      </c>
      <c r="AB53" s="172">
        <v>600</v>
      </c>
      <c r="AC53" s="101">
        <f>SUM(AB46:AB53)</f>
        <v>11150</v>
      </c>
    </row>
    <row r="54" spans="1:29" ht="19.5" customHeight="1">
      <c r="A54" s="42" t="s">
        <v>51</v>
      </c>
      <c r="B54" s="36" t="s">
        <v>9</v>
      </c>
      <c r="C54" s="36"/>
      <c r="D54" s="102">
        <v>5250</v>
      </c>
      <c r="E54" s="104"/>
      <c r="G54" s="42" t="s">
        <v>275</v>
      </c>
      <c r="H54" s="36" t="s">
        <v>9</v>
      </c>
      <c r="I54" s="36"/>
      <c r="J54" s="102">
        <v>2350</v>
      </c>
      <c r="K54" s="104"/>
      <c r="L54" s="23"/>
      <c r="M54" s="42" t="s">
        <v>233</v>
      </c>
      <c r="N54" s="36" t="s">
        <v>9</v>
      </c>
      <c r="O54" s="36"/>
      <c r="P54" s="102">
        <v>6100</v>
      </c>
      <c r="Q54" s="104"/>
      <c r="R54" s="23"/>
      <c r="S54" s="42" t="s">
        <v>252</v>
      </c>
      <c r="T54" s="36" t="s">
        <v>9</v>
      </c>
      <c r="U54" s="36"/>
      <c r="V54" s="102">
        <v>2600</v>
      </c>
      <c r="W54" s="104"/>
      <c r="X54" s="23"/>
      <c r="Y54" s="42" t="s">
        <v>271</v>
      </c>
      <c r="Z54" s="36" t="s">
        <v>9</v>
      </c>
      <c r="AA54" s="36"/>
      <c r="AB54" s="102">
        <v>14150</v>
      </c>
      <c r="AC54" s="104"/>
    </row>
    <row r="55" spans="1:29" ht="19.5" customHeight="1">
      <c r="A55" s="50" t="s">
        <v>52</v>
      </c>
      <c r="B55" s="13" t="s">
        <v>9</v>
      </c>
      <c r="C55" s="13"/>
      <c r="D55" s="98">
        <v>1650</v>
      </c>
      <c r="E55" s="104"/>
      <c r="G55" s="50"/>
      <c r="H55" s="13" t="s">
        <v>9</v>
      </c>
      <c r="I55" s="13" t="s">
        <v>213</v>
      </c>
      <c r="J55" s="98">
        <v>7500</v>
      </c>
      <c r="K55" s="104"/>
      <c r="L55" s="23"/>
      <c r="M55" s="50" t="s">
        <v>234</v>
      </c>
      <c r="N55" s="13" t="s">
        <v>9</v>
      </c>
      <c r="O55" s="13"/>
      <c r="P55" s="98">
        <v>3200</v>
      </c>
      <c r="Q55" s="104"/>
      <c r="R55" s="23"/>
      <c r="S55" s="50" t="s">
        <v>253</v>
      </c>
      <c r="T55" s="13" t="s">
        <v>9</v>
      </c>
      <c r="U55" s="13"/>
      <c r="V55" s="98">
        <v>8800</v>
      </c>
      <c r="W55" s="104"/>
      <c r="X55" s="23"/>
      <c r="Y55" s="50" t="s">
        <v>272</v>
      </c>
      <c r="Z55" s="13" t="s">
        <v>9</v>
      </c>
      <c r="AA55" s="13"/>
      <c r="AB55" s="98">
        <v>3300</v>
      </c>
      <c r="AC55" s="104"/>
    </row>
    <row r="56" spans="1:29" ht="19.5" customHeight="1">
      <c r="A56" s="35" t="s">
        <v>194</v>
      </c>
      <c r="B56" s="13" t="s">
        <v>9</v>
      </c>
      <c r="C56" s="13"/>
      <c r="D56" s="98">
        <v>50</v>
      </c>
      <c r="E56" s="104"/>
      <c r="G56" s="35"/>
      <c r="H56" s="13" t="s">
        <v>9</v>
      </c>
      <c r="I56" s="13" t="s">
        <v>214</v>
      </c>
      <c r="J56" s="98">
        <v>5800</v>
      </c>
      <c r="K56" s="104"/>
      <c r="L56" s="23"/>
      <c r="M56" s="35"/>
      <c r="N56" s="13" t="s">
        <v>9</v>
      </c>
      <c r="O56" s="38" t="s">
        <v>356</v>
      </c>
      <c r="P56" s="171">
        <v>16350</v>
      </c>
      <c r="Q56" s="104"/>
      <c r="R56" s="23"/>
      <c r="S56" s="35"/>
      <c r="T56" s="13" t="s">
        <v>9</v>
      </c>
      <c r="U56" s="13" t="s">
        <v>254</v>
      </c>
      <c r="V56" s="98">
        <v>10600</v>
      </c>
      <c r="W56" s="104"/>
      <c r="X56" s="23"/>
      <c r="Y56" s="35"/>
      <c r="Z56" s="13" t="s">
        <v>9</v>
      </c>
      <c r="AA56" s="13" t="s">
        <v>273</v>
      </c>
      <c r="AB56" s="98">
        <v>3100</v>
      </c>
      <c r="AC56" s="104"/>
    </row>
    <row r="57" spans="1:29" ht="19.5" customHeight="1">
      <c r="A57" s="35"/>
      <c r="B57" s="13" t="s">
        <v>9</v>
      </c>
      <c r="C57" s="13" t="s">
        <v>195</v>
      </c>
      <c r="D57" s="98">
        <v>17200</v>
      </c>
      <c r="E57" s="104"/>
      <c r="G57" s="35"/>
      <c r="H57" s="13" t="s">
        <v>9</v>
      </c>
      <c r="I57" s="13" t="s">
        <v>53</v>
      </c>
      <c r="J57" s="98">
        <v>11000</v>
      </c>
      <c r="K57" s="104"/>
      <c r="L57" s="23"/>
      <c r="M57" s="35"/>
      <c r="N57" s="13" t="s">
        <v>9</v>
      </c>
      <c r="O57" s="13" t="s">
        <v>235</v>
      </c>
      <c r="P57" s="98">
        <v>7000</v>
      </c>
      <c r="Q57" s="104"/>
      <c r="R57" s="23"/>
      <c r="S57" s="35"/>
      <c r="T57" s="13" t="s">
        <v>9</v>
      </c>
      <c r="U57" s="38" t="s">
        <v>327</v>
      </c>
      <c r="V57" s="171">
        <v>6500</v>
      </c>
      <c r="W57" s="104"/>
      <c r="X57" s="23"/>
      <c r="Y57" s="35"/>
      <c r="Z57" s="13" t="s">
        <v>9</v>
      </c>
      <c r="AA57" s="38" t="s">
        <v>361</v>
      </c>
      <c r="AB57" s="171">
        <v>16500</v>
      </c>
      <c r="AC57" s="104"/>
    </row>
    <row r="58" spans="1:29" ht="19.5" customHeight="1" thickBot="1">
      <c r="A58" s="35"/>
      <c r="B58" s="13" t="s">
        <v>9</v>
      </c>
      <c r="C58" s="13" t="s">
        <v>196</v>
      </c>
      <c r="D58" s="98">
        <v>3800</v>
      </c>
      <c r="E58" s="104"/>
      <c r="G58" s="35"/>
      <c r="H58" s="13" t="s">
        <v>9</v>
      </c>
      <c r="I58" s="13" t="s">
        <v>215</v>
      </c>
      <c r="J58" s="98">
        <v>1300</v>
      </c>
      <c r="K58" s="104"/>
      <c r="L58" s="23"/>
      <c r="M58" s="35"/>
      <c r="N58" s="13" t="s">
        <v>9</v>
      </c>
      <c r="O58" s="13" t="s">
        <v>236</v>
      </c>
      <c r="P58" s="98">
        <v>3000</v>
      </c>
      <c r="Q58" s="104"/>
      <c r="R58" s="23"/>
      <c r="S58" s="35"/>
      <c r="T58" s="13" t="s">
        <v>9</v>
      </c>
      <c r="U58" s="13" t="s">
        <v>255</v>
      </c>
      <c r="V58" s="98">
        <v>9000</v>
      </c>
      <c r="W58" s="104"/>
      <c r="X58" s="23"/>
      <c r="Y58" s="35"/>
      <c r="Z58" s="13" t="s">
        <v>9</v>
      </c>
      <c r="AA58" s="38" t="s">
        <v>330</v>
      </c>
      <c r="AB58" s="171">
        <v>1750</v>
      </c>
      <c r="AC58" s="104"/>
    </row>
    <row r="59" spans="1:29" ht="19.5" customHeight="1" thickBot="1">
      <c r="A59" s="48"/>
      <c r="B59" s="40" t="s">
        <v>9</v>
      </c>
      <c r="C59" s="169" t="s">
        <v>355</v>
      </c>
      <c r="D59" s="172">
        <v>14300</v>
      </c>
      <c r="E59" s="101">
        <f>SUM(D54:D59)</f>
        <v>42250</v>
      </c>
      <c r="G59" s="48"/>
      <c r="H59" s="40" t="s">
        <v>9</v>
      </c>
      <c r="I59" s="40" t="s">
        <v>216</v>
      </c>
      <c r="J59" s="100">
        <v>4900</v>
      </c>
      <c r="K59" s="101">
        <f>SUM(J54:J59)</f>
        <v>32850</v>
      </c>
      <c r="L59" s="23"/>
      <c r="M59" s="48"/>
      <c r="N59" s="40" t="s">
        <v>9</v>
      </c>
      <c r="O59" s="13" t="s">
        <v>237</v>
      </c>
      <c r="P59" s="100">
        <v>5100</v>
      </c>
      <c r="Q59" s="101">
        <f>SUM(P54:P59)</f>
        <v>40750</v>
      </c>
      <c r="R59" s="23"/>
      <c r="S59" s="48"/>
      <c r="T59" s="40" t="s">
        <v>9</v>
      </c>
      <c r="U59" s="40" t="s">
        <v>256</v>
      </c>
      <c r="V59" s="100">
        <v>1550</v>
      </c>
      <c r="W59" s="101">
        <f>SUM(V54:V59)</f>
        <v>39050</v>
      </c>
      <c r="X59" s="23"/>
      <c r="Y59" s="48"/>
      <c r="Z59" s="40" t="s">
        <v>9</v>
      </c>
      <c r="AA59" s="40" t="s">
        <v>274</v>
      </c>
      <c r="AB59" s="100">
        <v>1750</v>
      </c>
      <c r="AC59" s="101">
        <f>SUM(AB54:AB59)</f>
        <v>40550</v>
      </c>
    </row>
    <row r="60" spans="1:29" ht="19.5" customHeight="1">
      <c r="A60" s="216" t="s">
        <v>36</v>
      </c>
      <c r="B60" s="216"/>
      <c r="C60" s="51">
        <v>3250</v>
      </c>
      <c r="D60" s="6" t="s">
        <v>16</v>
      </c>
      <c r="E60" s="107">
        <f>(E59+E53+E45+E37+C60)-C61</f>
        <v>61850</v>
      </c>
      <c r="G60" s="216" t="s">
        <v>36</v>
      </c>
      <c r="H60" s="216"/>
      <c r="I60" s="51">
        <v>2300</v>
      </c>
      <c r="J60" s="6" t="s">
        <v>16</v>
      </c>
      <c r="K60" s="107">
        <f>(K59+K53+K45+K37+I60)-I61</f>
        <v>52850</v>
      </c>
      <c r="M60" s="216" t="s">
        <v>36</v>
      </c>
      <c r="N60" s="216"/>
      <c r="O60" s="51">
        <v>6550</v>
      </c>
      <c r="P60" s="6" t="s">
        <v>16</v>
      </c>
      <c r="Q60" s="107">
        <f>(Q59+Q53+Q45+Q37+O60)-O61</f>
        <v>65250</v>
      </c>
      <c r="R60" s="57"/>
      <c r="S60" s="216" t="s">
        <v>36</v>
      </c>
      <c r="T60" s="216"/>
      <c r="U60" s="51">
        <v>5500</v>
      </c>
      <c r="V60" s="6" t="s">
        <v>16</v>
      </c>
      <c r="W60" s="107">
        <f>(W59+W53+W45+W37+U60)-U61</f>
        <v>60450</v>
      </c>
      <c r="Y60" s="216" t="s">
        <v>36</v>
      </c>
      <c r="Z60" s="216"/>
      <c r="AA60" s="51">
        <v>5850</v>
      </c>
      <c r="AB60" s="6" t="s">
        <v>16</v>
      </c>
      <c r="AC60" s="107">
        <f>(AC59+AC53+AC45+AC37+AA60)-AA61</f>
        <v>65000</v>
      </c>
    </row>
    <row r="61" spans="1:31" ht="19.5" customHeight="1" thickBot="1">
      <c r="A61" s="217" t="s">
        <v>37</v>
      </c>
      <c r="B61" s="217"/>
      <c r="C61" s="51">
        <v>350</v>
      </c>
      <c r="D61" s="53" t="s">
        <v>43</v>
      </c>
      <c r="E61" s="108">
        <f>70000-E60</f>
        <v>8150</v>
      </c>
      <c r="G61" s="217" t="s">
        <v>37</v>
      </c>
      <c r="H61" s="217"/>
      <c r="I61" s="51">
        <v>150</v>
      </c>
      <c r="J61" s="53" t="s">
        <v>43</v>
      </c>
      <c r="K61" s="108">
        <f>70000-K60</f>
        <v>17150</v>
      </c>
      <c r="M61" s="217" t="s">
        <v>37</v>
      </c>
      <c r="N61" s="217"/>
      <c r="O61" s="51">
        <v>150</v>
      </c>
      <c r="P61" s="53" t="s">
        <v>43</v>
      </c>
      <c r="Q61" s="108">
        <f>70000-Q60</f>
        <v>4750</v>
      </c>
      <c r="S61" s="217" t="s">
        <v>37</v>
      </c>
      <c r="T61" s="217"/>
      <c r="U61" s="51">
        <v>300</v>
      </c>
      <c r="V61" s="53" t="s">
        <v>43</v>
      </c>
      <c r="W61" s="108">
        <f>70000-W60</f>
        <v>9550</v>
      </c>
      <c r="Y61" s="217" t="s">
        <v>37</v>
      </c>
      <c r="Z61" s="217"/>
      <c r="AA61" s="51">
        <v>1000</v>
      </c>
      <c r="AB61" s="53" t="s">
        <v>43</v>
      </c>
      <c r="AC61" s="108">
        <f>70000-AC60</f>
        <v>5000</v>
      </c>
      <c r="AE61" s="28"/>
    </row>
    <row r="62" spans="1:25" ht="15.75">
      <c r="A62" s="29" t="s">
        <v>14</v>
      </c>
      <c r="C62" s="58">
        <f ca="1">TODAY()</f>
        <v>38102</v>
      </c>
      <c r="F62" s="234" t="s">
        <v>79</v>
      </c>
      <c r="G62" s="234"/>
      <c r="H62" s="234"/>
      <c r="L62" s="25" t="s">
        <v>15</v>
      </c>
      <c r="P62" s="30"/>
      <c r="Q62" s="55" t="s">
        <v>58</v>
      </c>
      <c r="S62" s="26" t="s">
        <v>59</v>
      </c>
      <c r="T62" s="25"/>
      <c r="W62" s="27" t="s">
        <v>54</v>
      </c>
      <c r="Y62" s="29"/>
    </row>
    <row r="67" spans="9:10" ht="18.75">
      <c r="I67" s="59"/>
      <c r="J67" s="59"/>
    </row>
    <row r="68" spans="9:10" ht="12.75">
      <c r="I68" s="19"/>
      <c r="J68" s="19"/>
    </row>
    <row r="69" spans="9:10" ht="14.25">
      <c r="I69" s="20"/>
      <c r="J69" s="20"/>
    </row>
    <row r="70" spans="9:10" ht="13.5" thickBot="1">
      <c r="I70" s="19"/>
      <c r="J70" s="19"/>
    </row>
    <row r="71" spans="1:4" ht="13.5" thickBot="1">
      <c r="A71" s="31"/>
      <c r="C71" s="6" t="s">
        <v>16</v>
      </c>
      <c r="D71" s="53" t="s">
        <v>17</v>
      </c>
    </row>
    <row r="72" spans="1:4" ht="20.25" customHeight="1">
      <c r="A72" s="60" t="s">
        <v>13</v>
      </c>
      <c r="C72" s="51">
        <f>AC60</f>
        <v>65000</v>
      </c>
      <c r="D72" s="54">
        <f>AC61</f>
        <v>5000</v>
      </c>
    </row>
    <row r="73" spans="1:25" ht="20.25" customHeight="1">
      <c r="A73" s="61" t="s">
        <v>25</v>
      </c>
      <c r="C73" s="62">
        <f>W60</f>
        <v>60450</v>
      </c>
      <c r="D73" s="19">
        <f>W61</f>
        <v>9550</v>
      </c>
      <c r="V73" s="19"/>
      <c r="W73" s="31"/>
      <c r="X73" s="31"/>
      <c r="Y73" s="31"/>
    </row>
    <row r="74" spans="1:25" ht="20.25" customHeight="1">
      <c r="A74" s="61" t="s">
        <v>26</v>
      </c>
      <c r="C74" s="62">
        <f>Q29</f>
        <v>51000</v>
      </c>
      <c r="D74" s="19">
        <f>Q30</f>
        <v>19000</v>
      </c>
      <c r="V74" s="19"/>
      <c r="W74" s="31"/>
      <c r="X74" s="31"/>
      <c r="Y74" s="31"/>
    </row>
    <row r="75" spans="1:25" ht="20.25" customHeight="1">
      <c r="A75" s="61" t="s">
        <v>22</v>
      </c>
      <c r="C75" s="62">
        <f>E60</f>
        <v>61850</v>
      </c>
      <c r="D75" s="19">
        <f>E61</f>
        <v>8150</v>
      </c>
      <c r="V75" s="19"/>
      <c r="W75" s="31"/>
      <c r="X75" s="31"/>
      <c r="Y75" s="31"/>
    </row>
    <row r="76" spans="1:25" ht="20.25" customHeight="1">
      <c r="A76" s="61" t="s">
        <v>21</v>
      </c>
      <c r="C76" s="51">
        <f>K29</f>
        <v>59250</v>
      </c>
      <c r="D76" s="54">
        <f>K30</f>
        <v>10750</v>
      </c>
      <c r="V76" s="19"/>
      <c r="W76" s="31"/>
      <c r="X76" s="31"/>
      <c r="Y76" s="31"/>
    </row>
    <row r="77" spans="1:25" ht="20.25" customHeight="1">
      <c r="A77" s="61" t="s">
        <v>24</v>
      </c>
      <c r="C77" s="62">
        <f>E29</f>
        <v>48200</v>
      </c>
      <c r="D77" s="19">
        <f>E30</f>
        <v>21800</v>
      </c>
      <c r="V77" s="19"/>
      <c r="W77" s="31"/>
      <c r="X77" s="31"/>
      <c r="Y77" s="31"/>
    </row>
    <row r="78" spans="1:4" ht="20.25" customHeight="1">
      <c r="A78" s="61" t="s">
        <v>27</v>
      </c>
      <c r="C78" s="62">
        <f>W29</f>
        <v>53750</v>
      </c>
      <c r="D78" s="19">
        <f>W30</f>
        <v>16250</v>
      </c>
    </row>
    <row r="79" spans="1:4" ht="20.25" customHeight="1">
      <c r="A79" s="63" t="s">
        <v>23</v>
      </c>
      <c r="C79" s="51">
        <f>K60</f>
        <v>52850</v>
      </c>
      <c r="D79" s="54">
        <f>K61</f>
        <v>17150</v>
      </c>
    </row>
    <row r="80" spans="1:4" ht="20.25" customHeight="1">
      <c r="A80" s="61" t="s">
        <v>4</v>
      </c>
      <c r="C80" s="62">
        <f>AC29</f>
        <v>56500</v>
      </c>
      <c r="D80" s="19">
        <f>AC30</f>
        <v>13500</v>
      </c>
    </row>
    <row r="81" spans="1:4" ht="20.25" customHeight="1" thickBot="1">
      <c r="A81" s="64" t="s">
        <v>11</v>
      </c>
      <c r="C81" s="62">
        <f>Q60</f>
        <v>65250</v>
      </c>
      <c r="D81" s="19">
        <f>Q61</f>
        <v>4750</v>
      </c>
    </row>
  </sheetData>
  <mergeCells count="61">
    <mergeCell ref="F62:H62"/>
    <mergeCell ref="M32:N32"/>
    <mergeCell ref="M61:N61"/>
    <mergeCell ref="G32:H32"/>
    <mergeCell ref="I32:J32"/>
    <mergeCell ref="G33:H33"/>
    <mergeCell ref="I33:J33"/>
    <mergeCell ref="M33:N33"/>
    <mergeCell ref="G60:H60"/>
    <mergeCell ref="M60:N60"/>
    <mergeCell ref="G29:H29"/>
    <mergeCell ref="G30:H30"/>
    <mergeCell ref="M29:N29"/>
    <mergeCell ref="M30:N30"/>
    <mergeCell ref="AA32:AB32"/>
    <mergeCell ref="Y33:Z33"/>
    <mergeCell ref="AA33:AB33"/>
    <mergeCell ref="S1:T1"/>
    <mergeCell ref="U1:V1"/>
    <mergeCell ref="S2:T2"/>
    <mergeCell ref="U2:V2"/>
    <mergeCell ref="S32:T32"/>
    <mergeCell ref="U32:V32"/>
    <mergeCell ref="S33:T33"/>
    <mergeCell ref="AA1:AB1"/>
    <mergeCell ref="Y2:Z2"/>
    <mergeCell ref="AA2:AB2"/>
    <mergeCell ref="M1:N1"/>
    <mergeCell ref="O1:P1"/>
    <mergeCell ref="M2:N2"/>
    <mergeCell ref="O2:P2"/>
    <mergeCell ref="Y1:Z1"/>
    <mergeCell ref="A33:B33"/>
    <mergeCell ref="C33:D33"/>
    <mergeCell ref="Y32:Z32"/>
    <mergeCell ref="U33:V33"/>
    <mergeCell ref="A32:B32"/>
    <mergeCell ref="C32:D32"/>
    <mergeCell ref="O33:P33"/>
    <mergeCell ref="O32:P32"/>
    <mergeCell ref="A29:B29"/>
    <mergeCell ref="A30:B30"/>
    <mergeCell ref="A1:B1"/>
    <mergeCell ref="A2:B2"/>
    <mergeCell ref="C1:D1"/>
    <mergeCell ref="C2:D2"/>
    <mergeCell ref="G1:H1"/>
    <mergeCell ref="I1:J1"/>
    <mergeCell ref="G2:H2"/>
    <mergeCell ref="I2:J2"/>
    <mergeCell ref="S29:T29"/>
    <mergeCell ref="S30:T30"/>
    <mergeCell ref="Y29:Z29"/>
    <mergeCell ref="Y30:Z30"/>
    <mergeCell ref="Y60:Z60"/>
    <mergeCell ref="Y61:Z61"/>
    <mergeCell ref="A60:B60"/>
    <mergeCell ref="A61:B61"/>
    <mergeCell ref="G61:H61"/>
    <mergeCell ref="S60:T60"/>
    <mergeCell ref="S61:T61"/>
  </mergeCells>
  <printOptions horizontalCentered="1" verticalCentered="1"/>
  <pageMargins left="0" right="0" top="0" bottom="0" header="0.1968503937007874" footer="0.2362204724409449"/>
  <pageSetup fitToHeight="1" fitToWidth="1" horizontalDpi="300" verticalDpi="300" orientation="landscape" paperSize="9" scale="44" r:id="rId1"/>
  <headerFooter alignWithMargins="0">
    <oddFooter>&amp;CFANTMOD2000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CAPO</cp:lastModifiedBy>
  <cp:lastPrinted>2001-07-06T08:48:55Z</cp:lastPrinted>
  <dcterms:created xsi:type="dcterms:W3CDTF">1997-10-11T08:20:51Z</dcterms:created>
  <dcterms:modified xsi:type="dcterms:W3CDTF">2004-04-25T07:20:28Z</dcterms:modified>
  <cp:category/>
  <cp:version/>
  <cp:contentType/>
  <cp:contentStatus/>
</cp:coreProperties>
</file>