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0" yWindow="65446" windowWidth="7725" windowHeight="4575" tabRatio="813" firstSheet="1" activeTab="3"/>
  </bookViews>
  <sheets>
    <sheet name="Girone d'andata (2)" sheetId="1" r:id="rId1"/>
    <sheet name="Girone d'andata" sheetId="2" r:id="rId2"/>
    <sheet name="Girone di ritorno" sheetId="3" r:id="rId3"/>
    <sheet name="Fase Clock" sheetId="4" r:id="rId4"/>
    <sheet name="COPPA FANTACINICA" sheetId="5" r:id="rId5"/>
    <sheet name="Squadre" sheetId="6" r:id="rId6"/>
    <sheet name="MONTEPREMI" sheetId="7" r:id="rId7"/>
    <sheet name="MONTEPREMI in euro" sheetId="8" r:id="rId8"/>
    <sheet name="Schedine" sheetId="9" r:id="rId9"/>
  </sheets>
  <definedNames>
    <definedName name="_xlnm.Print_Area" localSheetId="4">'COPPA FANTACINICA'!$A$2:$Y$52</definedName>
    <definedName name="_xlnm.Print_Area" localSheetId="3">'Fase Clock'!$C$12:$V$88</definedName>
    <definedName name="_xlnm.Print_Area" localSheetId="1">'Girone d''andata'!$C$12:$U$88</definedName>
    <definedName name="_xlnm.Print_Area" localSheetId="0">'Girone d''andata (2)'!$C$12:$U$88</definedName>
    <definedName name="_xlnm.Print_Area" localSheetId="2">'Girone di ritorno'!$C$12:$U$87</definedName>
    <definedName name="_xlnm.Print_Area" localSheetId="6">'MONTEPREMI'!$A$1:$J$38</definedName>
    <definedName name="_xlnm.Print_Area" localSheetId="7">'MONTEPREMI in euro'!$A$1:$J$24</definedName>
    <definedName name="_xlnm.Print_Area" localSheetId="8">'Schedine'!$A$1:$R$68</definedName>
    <definedName name="_xlnm.Print_Area" localSheetId="5">'Squadre'!$A$1:$AC$62</definedName>
  </definedNames>
  <calcPr fullCalcOnLoad="1"/>
</workbook>
</file>

<file path=xl/sharedStrings.xml><?xml version="1.0" encoding="utf-8"?>
<sst xmlns="http://schemas.openxmlformats.org/spreadsheetml/2006/main" count="1576" uniqueCount="407">
  <si>
    <t>Costo</t>
  </si>
  <si>
    <t>LES SASICCES</t>
  </si>
  <si>
    <t>LAUDANO VI PUNIRA'</t>
  </si>
  <si>
    <t>NEW TIM</t>
  </si>
  <si>
    <t>ALBATROS</t>
  </si>
  <si>
    <t>AD CAPOCCHIAM</t>
  </si>
  <si>
    <t>TORMENTINO</t>
  </si>
  <si>
    <t>CUCCIOLO</t>
  </si>
  <si>
    <t xml:space="preserve">M.M. </t>
  </si>
  <si>
    <t>GIORNATA</t>
  </si>
  <si>
    <t>SK GIOCATE</t>
  </si>
  <si>
    <t>TOTALE</t>
  </si>
  <si>
    <t>QUOTA CUPPINO</t>
  </si>
  <si>
    <t>QUOTA JACKPOT</t>
  </si>
  <si>
    <t>TOTALE QUOTA JACKPOT</t>
  </si>
  <si>
    <t>JACKPOT VINTI</t>
  </si>
  <si>
    <t>totali</t>
  </si>
  <si>
    <t>morosi</t>
  </si>
  <si>
    <t>SQUADRE</t>
  </si>
  <si>
    <t>MO MUORI</t>
  </si>
  <si>
    <t>REAL VITELLOZZO</t>
  </si>
  <si>
    <t>mazzi apierti</t>
  </si>
  <si>
    <t>CASSA</t>
  </si>
  <si>
    <t>1a</t>
  </si>
  <si>
    <t>2a</t>
  </si>
  <si>
    <t>3a</t>
  </si>
  <si>
    <t>4a</t>
  </si>
  <si>
    <t>5a</t>
  </si>
  <si>
    <t>6a</t>
  </si>
  <si>
    <t>7a</t>
  </si>
  <si>
    <t>8a</t>
  </si>
  <si>
    <t>9a</t>
  </si>
  <si>
    <t>TORO LOCO</t>
  </si>
  <si>
    <t>Punti</t>
  </si>
  <si>
    <t>MediaFpt</t>
  </si>
  <si>
    <t>PT</t>
  </si>
  <si>
    <t>F.PUNTI</t>
  </si>
  <si>
    <t>M.F.</t>
  </si>
  <si>
    <t>CLASSIFICA</t>
  </si>
  <si>
    <t>FP</t>
  </si>
  <si>
    <t>MDFP</t>
  </si>
  <si>
    <t>10a</t>
  </si>
  <si>
    <t>11a</t>
  </si>
  <si>
    <t>12a</t>
  </si>
  <si>
    <t>13a</t>
  </si>
  <si>
    <t>14a</t>
  </si>
  <si>
    <t>15a</t>
  </si>
  <si>
    <t>16a</t>
  </si>
  <si>
    <t>17a</t>
  </si>
  <si>
    <t>18a</t>
  </si>
  <si>
    <t>19A</t>
  </si>
  <si>
    <t>20A</t>
  </si>
  <si>
    <t>21A</t>
  </si>
  <si>
    <t>22A</t>
  </si>
  <si>
    <t>23A</t>
  </si>
  <si>
    <t>24A</t>
  </si>
  <si>
    <t>25A</t>
  </si>
  <si>
    <t>26A</t>
  </si>
  <si>
    <t>27A</t>
  </si>
  <si>
    <t xml:space="preserve">ALBATROS </t>
  </si>
  <si>
    <t>Finalissima</t>
  </si>
  <si>
    <t>Semifinale</t>
  </si>
  <si>
    <t xml:space="preserve">Quarti </t>
  </si>
  <si>
    <t>Campione Coppa Fantacinica 2000/2001</t>
  </si>
  <si>
    <t>Andata</t>
  </si>
  <si>
    <t>Ritorno</t>
  </si>
  <si>
    <t>Totocinico riepilogo settimanale 2001-2002</t>
  </si>
  <si>
    <t>Concorso</t>
  </si>
  <si>
    <t>€ 0,5</t>
  </si>
  <si>
    <t>Totocinico</t>
  </si>
  <si>
    <t>Classifica</t>
  </si>
  <si>
    <t>LVP</t>
  </si>
  <si>
    <t>JACKPOT</t>
  </si>
  <si>
    <t>"AL SERVIZIO DEL CUPPINO"</t>
  </si>
  <si>
    <t xml:space="preserve"> 1 mario</t>
  </si>
  <si>
    <t>1 mario</t>
  </si>
  <si>
    <t>1x</t>
  </si>
  <si>
    <t>Real Vitellozzo</t>
  </si>
  <si>
    <t xml:space="preserve">            Tel.: 349 1465858</t>
  </si>
  <si>
    <t>Laudano Vi Punirà</t>
  </si>
  <si>
    <t>Tel: 329 6118890                            089 877230</t>
  </si>
  <si>
    <t>Tormentino</t>
  </si>
  <si>
    <t xml:space="preserve">         Tel: 333 4204079                               089 852490</t>
  </si>
  <si>
    <t>Toroloco</t>
  </si>
  <si>
    <t>Tel: 328 4862435                   089  877038</t>
  </si>
  <si>
    <t>Cucciolo</t>
  </si>
  <si>
    <t>Tel:  328 3388530                casa  089 851211            ufficio 089 854029</t>
  </si>
  <si>
    <t xml:space="preserve">Rosario Senatore </t>
  </si>
  <si>
    <t>rosariosenatore3@tin.it</t>
  </si>
  <si>
    <t>Alfonso Torino</t>
  </si>
  <si>
    <t>alfonsotorino@hotmail.com</t>
  </si>
  <si>
    <t>Fiorenza Giuseppe</t>
  </si>
  <si>
    <t>fiorenza@trisaia.enea.it</t>
  </si>
  <si>
    <t>Alfonso Savastano</t>
  </si>
  <si>
    <t>alfonsothetiger@tiscalinet.it</t>
  </si>
  <si>
    <t>Antonello Santelia</t>
  </si>
  <si>
    <t>idealflora@libero.it</t>
  </si>
  <si>
    <t>Confermati</t>
  </si>
  <si>
    <t>RL.</t>
  </si>
  <si>
    <t>Nuovi Acquisti</t>
  </si>
  <si>
    <t>Costo £</t>
  </si>
  <si>
    <t>PERUZZI</t>
  </si>
  <si>
    <t>P</t>
  </si>
  <si>
    <t>TURCI</t>
  </si>
  <si>
    <t>BUFFON</t>
  </si>
  <si>
    <t>PAGLIUCA</t>
  </si>
  <si>
    <t>LUPATELLI</t>
  </si>
  <si>
    <t>MARCHEGGIANI</t>
  </si>
  <si>
    <t>FREY</t>
  </si>
  <si>
    <t>CARINI</t>
  </si>
  <si>
    <t>BUCCI</t>
  </si>
  <si>
    <t>CHIMENTI</t>
  </si>
  <si>
    <t>MANNINGER</t>
  </si>
  <si>
    <t>TAFFAREL</t>
  </si>
  <si>
    <t>ROSSI G.</t>
  </si>
  <si>
    <t>TAGLIALATELA</t>
  </si>
  <si>
    <t>THURAM</t>
  </si>
  <si>
    <t>D</t>
  </si>
  <si>
    <t>PANCARO</t>
  </si>
  <si>
    <t>FRESI</t>
  </si>
  <si>
    <t>PIETRINI</t>
  </si>
  <si>
    <t>PESSOTTO</t>
  </si>
  <si>
    <t>NESTA</t>
  </si>
  <si>
    <t>CANDELA'</t>
  </si>
  <si>
    <t>ODDO</t>
  </si>
  <si>
    <t>SOTTIL</t>
  </si>
  <si>
    <t>GARGO</t>
  </si>
  <si>
    <t>MATERAZZI</t>
  </si>
  <si>
    <t>ADANI</t>
  </si>
  <si>
    <t>TUDOR</t>
  </si>
  <si>
    <t>MALDINI</t>
  </si>
  <si>
    <t>SIVIGLIA</t>
  </si>
  <si>
    <t>STOVINI</t>
  </si>
  <si>
    <t>D'ANGELO</t>
  </si>
  <si>
    <t>SAMUEL</t>
  </si>
  <si>
    <t>CONTRA</t>
  </si>
  <si>
    <t>GALANTE</t>
  </si>
  <si>
    <t>STAM</t>
  </si>
  <si>
    <t>COUTO</t>
  </si>
  <si>
    <t>DELLAS</t>
  </si>
  <si>
    <t>CASTELLINI P.</t>
  </si>
  <si>
    <t>BELLINI</t>
  </si>
  <si>
    <t>ZANCHI</t>
  </si>
  <si>
    <t>DELLI CARRI</t>
  </si>
  <si>
    <t>D'ANNA</t>
  </si>
  <si>
    <t>CALORI</t>
  </si>
  <si>
    <t>SAVINO</t>
  </si>
  <si>
    <t>LANNA</t>
  </si>
  <si>
    <t>FATTORI</t>
  </si>
  <si>
    <t>SENSINI</t>
  </si>
  <si>
    <t>DI LORETO</t>
  </si>
  <si>
    <t>TORRICELLI</t>
  </si>
  <si>
    <t>TEDESCO GIO.</t>
  </si>
  <si>
    <t>C</t>
  </si>
  <si>
    <t>ZAMBROTTA</t>
  </si>
  <si>
    <t>FIORE*</t>
  </si>
  <si>
    <t>ZAURI</t>
  </si>
  <si>
    <t>NEDVED</t>
  </si>
  <si>
    <t>ANDERSSON D.</t>
  </si>
  <si>
    <t>TOTTI*</t>
  </si>
  <si>
    <t>DAVIDS</t>
  </si>
  <si>
    <t>ZANETTI J.</t>
  </si>
  <si>
    <t>CASTROMAN</t>
  </si>
  <si>
    <t>CONTICCHIO</t>
  </si>
  <si>
    <t>CONCEICAO</t>
  </si>
  <si>
    <t>DALMAT</t>
  </si>
  <si>
    <t>BARONIO</t>
  </si>
  <si>
    <t>PIZARRO</t>
  </si>
  <si>
    <t>VOLPI</t>
  </si>
  <si>
    <t>SALVETTI</t>
  </si>
  <si>
    <t>NAKATA*</t>
  </si>
  <si>
    <t xml:space="preserve"> </t>
  </si>
  <si>
    <t>DI BIAGIO</t>
  </si>
  <si>
    <t>DI LIVIO</t>
  </si>
  <si>
    <t>MARESCA</t>
  </si>
  <si>
    <t>TOMMASI</t>
  </si>
  <si>
    <t>GUARDIOLA</t>
  </si>
  <si>
    <t>ZAULI*</t>
  </si>
  <si>
    <t>CORINI</t>
  </si>
  <si>
    <t>COLUCCI L.</t>
  </si>
  <si>
    <t>LAMOUCHI</t>
  </si>
  <si>
    <t>LIMA</t>
  </si>
  <si>
    <t>ALMEYDA</t>
  </si>
  <si>
    <t>DI FRANCESCO</t>
  </si>
  <si>
    <t>FILIPPINI A.</t>
  </si>
  <si>
    <t>STANKOVIC</t>
  </si>
  <si>
    <t>GATTUSO</t>
  </si>
  <si>
    <t>BRIGHI</t>
  </si>
  <si>
    <t>MARASCO</t>
  </si>
  <si>
    <t>VALTOLINA</t>
  </si>
  <si>
    <t>GULY</t>
  </si>
  <si>
    <t>VUGRINEC</t>
  </si>
  <si>
    <t>A</t>
  </si>
  <si>
    <t>CHIESA</t>
  </si>
  <si>
    <t>CRESPO</t>
  </si>
  <si>
    <t>VIERI</t>
  </si>
  <si>
    <t>SALAS</t>
  </si>
  <si>
    <t>CIPRIANI</t>
  </si>
  <si>
    <t>POGGI</t>
  </si>
  <si>
    <t>SIGNORI</t>
  </si>
  <si>
    <t>INZAGHI S. (Lazio)</t>
  </si>
  <si>
    <t>SHEVCHENKO</t>
  </si>
  <si>
    <t>LOPEZ</t>
  </si>
  <si>
    <t>MANIERO</t>
  </si>
  <si>
    <t>TONI</t>
  </si>
  <si>
    <t>RECOBA</t>
  </si>
  <si>
    <t>CRUZ</t>
  </si>
  <si>
    <t>FRICK</t>
  </si>
  <si>
    <t>SOSA</t>
  </si>
  <si>
    <t>HUBNER</t>
  </si>
  <si>
    <t>CHEVANTON</t>
  </si>
  <si>
    <t>DEL VECCHIO</t>
  </si>
  <si>
    <t>CACCIA</t>
  </si>
  <si>
    <t>CASSANO</t>
  </si>
  <si>
    <t>BONAZZOLI</t>
  </si>
  <si>
    <t>IAQUINTA</t>
  </si>
  <si>
    <t>TAGLI    PERDITE</t>
  </si>
  <si>
    <t>TOTALE SPESO</t>
  </si>
  <si>
    <t>TAGLI   RICAVI</t>
  </si>
  <si>
    <t>SALDO</t>
  </si>
  <si>
    <t>M.M. (MO' MUORI)</t>
  </si>
  <si>
    <t>Tel: 089 852744                                 348 6528436</t>
  </si>
  <si>
    <t>Albatros</t>
  </si>
  <si>
    <t>Tel.: casa 089 852597                                      ufficio:  089 853480</t>
  </si>
  <si>
    <t>New Tim</t>
  </si>
  <si>
    <t xml:space="preserve">Tel:328 0717305                   089  853795             </t>
  </si>
  <si>
    <t>Ad Capocchiam</t>
  </si>
  <si>
    <t>Tel:  339 2031847                   089 852463</t>
  </si>
  <si>
    <t>Les Sasicces</t>
  </si>
  <si>
    <t>Tel :  347 9686612                089 851348</t>
  </si>
  <si>
    <t>Peppe Cioffi</t>
  </si>
  <si>
    <t>E.Mail:</t>
  </si>
  <si>
    <t>Peppe Liguori</t>
  </si>
  <si>
    <t>centrospesa@tin.it</t>
  </si>
  <si>
    <t>Francesco D'auria</t>
  </si>
  <si>
    <t>f.dauria@tin.it</t>
  </si>
  <si>
    <t xml:space="preserve">Mario D'Amico </t>
  </si>
  <si>
    <t>mariodamico@inwind.it</t>
  </si>
  <si>
    <t>Gaetano Coppola</t>
  </si>
  <si>
    <t>coppolag@inwind.it</t>
  </si>
  <si>
    <t>TOLDO</t>
  </si>
  <si>
    <t>PELLIZOLI</t>
  </si>
  <si>
    <t>TAIBI</t>
  </si>
  <si>
    <t>ABBIATI</t>
  </si>
  <si>
    <t>FONTANA</t>
  </si>
  <si>
    <t>SRNICEK</t>
  </si>
  <si>
    <t>ANTONIOLI</t>
  </si>
  <si>
    <t>ORLANDONI</t>
  </si>
  <si>
    <t>COPPOLA</t>
  </si>
  <si>
    <t>MOREAU</t>
  </si>
  <si>
    <t>CASTELLAZZI</t>
  </si>
  <si>
    <t>FERRON</t>
  </si>
  <si>
    <t>GUARDALBEN</t>
  </si>
  <si>
    <t>ROSSI S.(Milan)</t>
  </si>
  <si>
    <t>BONERA</t>
  </si>
  <si>
    <t>ZEBINA</t>
  </si>
  <si>
    <t>MONTERO</t>
  </si>
  <si>
    <t>CAFU'</t>
  </si>
  <si>
    <t>MIHAJLOVIC</t>
  </si>
  <si>
    <t>CARRERA</t>
  </si>
  <si>
    <t>CORDOBA</t>
  </si>
  <si>
    <t>CANNAVARO (Vero)</t>
  </si>
  <si>
    <t>ZE MARIA</t>
  </si>
  <si>
    <t>BERTOTTO</t>
  </si>
  <si>
    <t>ZENONI C.</t>
  </si>
  <si>
    <t>DIANA</t>
  </si>
  <si>
    <t>KALADZE</t>
  </si>
  <si>
    <t>MORO</t>
  </si>
  <si>
    <t>BETTARINI</t>
  </si>
  <si>
    <t>DJETOU</t>
  </si>
  <si>
    <t>WOME</t>
  </si>
  <si>
    <t>FAVALLI</t>
  </si>
  <si>
    <t>LAURSEN</t>
  </si>
  <si>
    <t>GEORGATOS</t>
  </si>
  <si>
    <t>SARTOR</t>
  </si>
  <si>
    <t>CASTELLINI M.</t>
  </si>
  <si>
    <t>BALLERI</t>
  </si>
  <si>
    <t>PANUCCI</t>
  </si>
  <si>
    <t>SOGLIANO</t>
  </si>
  <si>
    <t>COSTACURTA</t>
  </si>
  <si>
    <t>CONTEH</t>
  </si>
  <si>
    <t>MORETTI</t>
  </si>
  <si>
    <t>VANOLI</t>
  </si>
  <si>
    <t>CANNAVARO (Falso)</t>
  </si>
  <si>
    <t>SALA</t>
  </si>
  <si>
    <t>NEGRO</t>
  </si>
  <si>
    <t>POPESCU</t>
  </si>
  <si>
    <t>IULIANO</t>
  </si>
  <si>
    <t>COMOTTO</t>
  </si>
  <si>
    <t>SUSSI</t>
  </si>
  <si>
    <t>SERIC</t>
  </si>
  <si>
    <t>FALCONE</t>
  </si>
  <si>
    <t>LOCATELLI*</t>
  </si>
  <si>
    <t>PIERI</t>
  </si>
  <si>
    <t>GIANNICHEDDA</t>
  </si>
  <si>
    <t>BERRETTA</t>
  </si>
  <si>
    <t>JORGENSEN</t>
  </si>
  <si>
    <t>EMERSON</t>
  </si>
  <si>
    <t>BAIOCCO</t>
  </si>
  <si>
    <t>HELGUERA</t>
  </si>
  <si>
    <t>ALBERTINI</t>
  </si>
  <si>
    <t>TACCHINARDI</t>
  </si>
  <si>
    <t>DONI</t>
  </si>
  <si>
    <t>CAMORANESI</t>
  </si>
  <si>
    <t>NERVO</t>
  </si>
  <si>
    <t>ZENONI D.</t>
  </si>
  <si>
    <t>RUI COSTA*</t>
  </si>
  <si>
    <t>MAGALLANES*</t>
  </si>
  <si>
    <t>MORFEO*</t>
  </si>
  <si>
    <t>BINOTTO</t>
  </si>
  <si>
    <t>MATUZALEM</t>
  </si>
  <si>
    <t>GIUNTI</t>
  </si>
  <si>
    <t>MENDIETA</t>
  </si>
  <si>
    <t>SERGINHO</t>
  </si>
  <si>
    <t>BAGGIO R. *</t>
  </si>
  <si>
    <t>LIVERANI</t>
  </si>
  <si>
    <t>MANFREDINI C.</t>
  </si>
  <si>
    <t>DABO</t>
  </si>
  <si>
    <t>POBORSKY</t>
  </si>
  <si>
    <t>PERROTTA</t>
  </si>
  <si>
    <t>JUNIOR</t>
  </si>
  <si>
    <t>ASTA</t>
  </si>
  <si>
    <t>MARCHIONNI</t>
  </si>
  <si>
    <t>PECCHIA</t>
  </si>
  <si>
    <t>GAUTIERI</t>
  </si>
  <si>
    <t>ERIBERTO</t>
  </si>
  <si>
    <t>GIACOMAZZI</t>
  </si>
  <si>
    <t>ASSUNCAO</t>
  </si>
  <si>
    <t>DE ASCENTIS</t>
  </si>
  <si>
    <t>DEL PIERO</t>
  </si>
  <si>
    <t>RONALDO</t>
  </si>
  <si>
    <t>BATISTUTA</t>
  </si>
  <si>
    <t>INZAGHI F (Milan)</t>
  </si>
  <si>
    <t>TREZEGUET</t>
  </si>
  <si>
    <t>ROSSINI</t>
  </si>
  <si>
    <t>LUCARELLI</t>
  </si>
  <si>
    <t>MONTELLA</t>
  </si>
  <si>
    <t>VENTOLA</t>
  </si>
  <si>
    <t>DI VAIO</t>
  </si>
  <si>
    <t>MUZZI</t>
  </si>
  <si>
    <t>KALLON</t>
  </si>
  <si>
    <t>COMANDINI</t>
  </si>
  <si>
    <t>FERRANTE</t>
  </si>
  <si>
    <t>CORRADI</t>
  </si>
  <si>
    <t>NUNO GOMES</t>
  </si>
  <si>
    <t>TARE</t>
  </si>
  <si>
    <t>DI MICHELE</t>
  </si>
  <si>
    <t>ADRIANO</t>
  </si>
  <si>
    <t>MUTU</t>
  </si>
  <si>
    <t>COSSATO F.</t>
  </si>
  <si>
    <t>SAMEREH</t>
  </si>
  <si>
    <t>VRYZAS</t>
  </si>
  <si>
    <t>MARAZZINA</t>
  </si>
  <si>
    <t>SAUDATI</t>
  </si>
  <si>
    <t>GANZ</t>
  </si>
  <si>
    <t>BAZZANI</t>
  </si>
  <si>
    <t>MIJATOVIC</t>
  </si>
  <si>
    <t>Aggiornato al</t>
  </si>
  <si>
    <t>Fantacinico 2001/2002</t>
  </si>
  <si>
    <t>LEGA FANTACALCIO</t>
  </si>
  <si>
    <t>In grassetto gli acquisti nelle aste succesive</t>
  </si>
  <si>
    <t>Si ringrazia "Il corriere di Fantacinico" per averci fornito i recapiti telefonici</t>
  </si>
  <si>
    <t>TURNO PRELIMINARE</t>
  </si>
  <si>
    <t>ANDATA    20/01/2002</t>
  </si>
  <si>
    <t>RITORNO    27/01/2002</t>
  </si>
  <si>
    <t>x</t>
  </si>
  <si>
    <t>colonna vincente</t>
  </si>
  <si>
    <t>DELLA ROCCA</t>
  </si>
  <si>
    <t>JAVI MORENO</t>
  </si>
  <si>
    <t>FALSINI</t>
  </si>
  <si>
    <t>REZAEI</t>
  </si>
  <si>
    <t>CIMIROTIC</t>
  </si>
  <si>
    <t>JOSE MARI</t>
  </si>
  <si>
    <t>GRESKO</t>
  </si>
  <si>
    <t>AMBROSINI</t>
  </si>
  <si>
    <t>SUKUR</t>
  </si>
  <si>
    <t>INACIO PIA'</t>
  </si>
  <si>
    <t>NIGMATULLIN</t>
  </si>
  <si>
    <t>MARTINEZ</t>
  </si>
  <si>
    <t>CONTE</t>
  </si>
  <si>
    <t>PIRLO*</t>
  </si>
  <si>
    <t>COLOMBO</t>
  </si>
  <si>
    <t>VERGASSOLA</t>
  </si>
  <si>
    <t>ZALAYETA</t>
  </si>
  <si>
    <t>AMORUSO</t>
  </si>
  <si>
    <t>PAGANIN</t>
  </si>
  <si>
    <t>GONNELLA</t>
  </si>
  <si>
    <t>O'NEIL</t>
  </si>
  <si>
    <t>€ 25</t>
  </si>
  <si>
    <t>coppa disciplina a-5  1° toro, -13,5; tormentino -18 3° adc cucc. -20</t>
  </si>
  <si>
    <t>Aggiorna Classifica</t>
  </si>
  <si>
    <t>CTRL+C</t>
  </si>
  <si>
    <t>LVP*</t>
  </si>
  <si>
    <t>TORO LOCO*</t>
  </si>
  <si>
    <t>in casa</t>
  </si>
  <si>
    <t>Tenetevi Pronti…..  Sta cadendo un altro muro</t>
  </si>
  <si>
    <t>NEWTIM</t>
  </si>
  <si>
    <t>Passa ai rigori</t>
  </si>
  <si>
    <t>IL GIUOCO SI CHIUDE ALLE 13.30 DEL 21/04/02</t>
  </si>
  <si>
    <t>NO GLOBAL</t>
  </si>
  <si>
    <t>VITAMINC</t>
  </si>
  <si>
    <t>PINTURICCHIO</t>
  </si>
  <si>
    <t>DIE HARD</t>
  </si>
  <si>
    <t xml:space="preserve">TRIESTINA </t>
  </si>
  <si>
    <t>PISA</t>
  </si>
  <si>
    <t>55,5    0</t>
  </si>
  <si>
    <t>Toro Loco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</si>
</sst>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E+00"/>
    <numFmt numFmtId="172" formatCode="d\-mmm\-yy"/>
    <numFmt numFmtId="173" formatCode="#,##0_ ;\-#,##0\ "/>
    <numFmt numFmtId="174" formatCode="00000"/>
    <numFmt numFmtId="175" formatCode="0.000"/>
    <numFmt numFmtId="176" formatCode="d\ mmmm\ yyyy"/>
    <numFmt numFmtId="177" formatCode="[$$-80A]#,##0_ ;\-[$$-80A]#,##0\ "/>
    <numFmt numFmtId="178" formatCode="#,##0.00_ ;\-#,##0.00\ "/>
    <numFmt numFmtId="179" formatCode="&quot;L.&quot;\ #,##0"/>
    <numFmt numFmtId="180" formatCode="[$€-2]\ #,##0"/>
    <numFmt numFmtId="181" formatCode="[$€-2]\ #,##0.00"/>
    <numFmt numFmtId="182" formatCode="_-[$€-2]\ * #,##0.00_-;\-[$€-2]\ * #,##0.00_-;_-[$€-2]\ * &quot;-&quot;??_-"/>
  </numFmts>
  <fonts count="6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0"/>
      <name val="Allegro BT"/>
      <family val="5"/>
    </font>
    <font>
      <sz val="10"/>
      <name val="Allegro BT"/>
      <family val="5"/>
    </font>
    <font>
      <b/>
      <sz val="14"/>
      <name val="Arial"/>
      <family val="2"/>
    </font>
    <font>
      <b/>
      <sz val="10"/>
      <name val="Garamond"/>
      <family val="1"/>
    </font>
    <font>
      <b/>
      <sz val="14"/>
      <name val="Garamond"/>
      <family val="1"/>
    </font>
    <font>
      <b/>
      <i/>
      <sz val="14"/>
      <name val="Garamond"/>
      <family val="1"/>
    </font>
    <font>
      <i/>
      <sz val="8"/>
      <name val="Arial"/>
      <family val="2"/>
    </font>
    <font>
      <b/>
      <i/>
      <sz val="8"/>
      <name val="Arial"/>
      <family val="2"/>
    </font>
    <font>
      <b/>
      <sz val="14"/>
      <color indexed="9"/>
      <name val="Arial"/>
      <family val="2"/>
    </font>
    <font>
      <b/>
      <sz val="11"/>
      <name val="AmerType Md BT"/>
      <family val="1"/>
    </font>
    <font>
      <sz val="10"/>
      <name val="Arial Black"/>
      <family val="2"/>
    </font>
    <font>
      <i/>
      <sz val="10"/>
      <name val="Arial Black"/>
      <family val="2"/>
    </font>
    <font>
      <sz val="9"/>
      <name val="Arial Black"/>
      <family val="2"/>
    </font>
    <font>
      <sz val="24"/>
      <name val="Arial"/>
      <family val="2"/>
    </font>
    <font>
      <sz val="16"/>
      <name val="Arial"/>
      <family val="2"/>
    </font>
    <font>
      <b/>
      <i/>
      <sz val="26"/>
      <name val="Comic Sans MS"/>
      <family val="4"/>
    </font>
    <font>
      <b/>
      <i/>
      <sz val="20"/>
      <name val="Comic Sans MS"/>
      <family val="4"/>
    </font>
    <font>
      <sz val="20"/>
      <name val="Arial"/>
      <family val="2"/>
    </font>
    <font>
      <b/>
      <i/>
      <sz val="18"/>
      <name val="Comic Sans MS"/>
      <family val="4"/>
    </font>
    <font>
      <b/>
      <sz val="10"/>
      <name val="MS Serif"/>
      <family val="1"/>
    </font>
    <font>
      <sz val="10"/>
      <name val="LinePrinter"/>
      <family val="3"/>
    </font>
    <font>
      <i/>
      <sz val="16"/>
      <name val="Arial"/>
      <family val="2"/>
    </font>
    <font>
      <b/>
      <i/>
      <sz val="16"/>
      <name val="Verdana"/>
      <family val="2"/>
    </font>
    <font>
      <b/>
      <i/>
      <sz val="10"/>
      <name val="Comic Sans MS"/>
      <family val="4"/>
    </font>
    <font>
      <b/>
      <sz val="10"/>
      <name val="Comic Sans MS"/>
      <family val="4"/>
    </font>
    <font>
      <b/>
      <sz val="10"/>
      <name val="LinePrinter"/>
      <family val="3"/>
    </font>
    <font>
      <b/>
      <sz val="13.5"/>
      <name val="MS Serif"/>
      <family val="1"/>
    </font>
    <font>
      <sz val="40"/>
      <name val="Trebuchet MS"/>
      <family val="2"/>
    </font>
    <font>
      <i/>
      <sz val="36"/>
      <name val="Times New Roman"/>
      <family val="1"/>
    </font>
    <font>
      <sz val="8"/>
      <name val="Verdana"/>
      <family val="2"/>
    </font>
    <font>
      <sz val="5"/>
      <name val="Verdana"/>
      <family val="2"/>
    </font>
    <font>
      <b/>
      <i/>
      <sz val="9"/>
      <name val="Bookman Old Style"/>
      <family val="1"/>
    </font>
    <font>
      <b/>
      <sz val="20"/>
      <name val="Swiss742SWC"/>
      <family val="2"/>
    </font>
    <font>
      <sz val="9"/>
      <name val="Garamond"/>
      <family val="1"/>
    </font>
    <font>
      <sz val="10"/>
      <name val="Times New Roman"/>
      <family val="1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b/>
      <i/>
      <sz val="11"/>
      <name val="Times New Roman"/>
      <family val="1"/>
    </font>
    <font>
      <sz val="10"/>
      <name val="AvantGarde Bk BT"/>
      <family val="2"/>
    </font>
    <font>
      <i/>
      <sz val="14"/>
      <name val="Arial"/>
      <family val="2"/>
    </font>
    <font>
      <sz val="8"/>
      <name val="Tahoma"/>
      <family val="2"/>
    </font>
    <font>
      <sz val="9"/>
      <name val="Comic Sans MS"/>
      <family val="4"/>
    </font>
    <font>
      <b/>
      <u val="single"/>
      <sz val="11"/>
      <name val="Arial"/>
      <family val="2"/>
    </font>
    <font>
      <b/>
      <u val="single"/>
      <sz val="14"/>
      <name val="Garamond"/>
      <family val="1"/>
    </font>
    <font>
      <b/>
      <sz val="8"/>
      <name val="Arial Narrow"/>
      <family val="2"/>
    </font>
    <font>
      <b/>
      <i/>
      <sz val="8"/>
      <name val="Comic Sans MS"/>
      <family val="4"/>
    </font>
    <font>
      <b/>
      <i/>
      <sz val="12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medium"/>
      <bottom style="thin"/>
    </border>
    <border>
      <left style="double"/>
      <right style="medium"/>
      <top style="double"/>
      <bottom style="thin"/>
    </border>
    <border>
      <left style="thin"/>
      <right style="double"/>
      <top style="medium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slantDashDot"/>
      <top style="medium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ashed"/>
      <right style="mediumDashDotDot"/>
      <top style="mediumDashDotDot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DashDotDot"/>
      <right style="dashed"/>
      <top style="mediumDashDotDot"/>
      <bottom style="medium"/>
    </border>
    <border>
      <left style="dashed"/>
      <right style="dashed"/>
      <top style="mediumDashDotDot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"/>
    </xf>
    <xf numFmtId="170" fontId="0" fillId="0" borderId="0" xfId="0" applyNumberFormat="1" applyAlignment="1">
      <alignment/>
    </xf>
    <xf numFmtId="170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68" fontId="0" fillId="0" borderId="0" xfId="20" applyAlignment="1">
      <alignment/>
    </xf>
    <xf numFmtId="168" fontId="0" fillId="0" borderId="0" xfId="0" applyNumberForma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173" fontId="5" fillId="0" borderId="0" xfId="20" applyNumberFormat="1" applyFont="1" applyAlignment="1">
      <alignment/>
    </xf>
    <xf numFmtId="168" fontId="5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/>
    </xf>
    <xf numFmtId="0" fontId="0" fillId="2" borderId="0" xfId="0" applyFill="1" applyAlignment="1">
      <alignment/>
    </xf>
    <xf numFmtId="168" fontId="0" fillId="3" borderId="0" xfId="0" applyNumberFormat="1" applyFill="1" applyAlignment="1">
      <alignment/>
    </xf>
    <xf numFmtId="168" fontId="0" fillId="0" borderId="0" xfId="0" applyNumberFormat="1" applyFill="1" applyAlignment="1">
      <alignment/>
    </xf>
    <xf numFmtId="172" fontId="0" fillId="0" borderId="0" xfId="0" applyNumberFormat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0" fontId="2" fillId="0" borderId="1" xfId="0" applyFont="1" applyBorder="1" applyAlignment="1">
      <alignment/>
    </xf>
    <xf numFmtId="17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1" fontId="13" fillId="0" borderId="0" xfId="0" applyNumberFormat="1" applyFont="1" applyFill="1" applyBorder="1" applyAlignment="1">
      <alignment horizontal="center"/>
    </xf>
    <xf numFmtId="170" fontId="14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172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70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0" fillId="4" borderId="12" xfId="0" applyFont="1" applyFill="1" applyBorder="1" applyAlignment="1">
      <alignment horizontal="center"/>
    </xf>
    <xf numFmtId="170" fontId="2" fillId="0" borderId="13" xfId="0" applyNumberFormat="1" applyFont="1" applyBorder="1" applyAlignment="1">
      <alignment horizontal="center"/>
    </xf>
    <xf numFmtId="170" fontId="2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170" fontId="10" fillId="0" borderId="0" xfId="0" applyNumberFormat="1" applyFont="1" applyAlignment="1">
      <alignment/>
    </xf>
    <xf numFmtId="0" fontId="10" fillId="0" borderId="2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/>
    </xf>
    <xf numFmtId="1" fontId="21" fillId="0" borderId="0" xfId="0" applyNumberFormat="1" applyFont="1" applyBorder="1" applyAlignment="1">
      <alignment horizontal="center"/>
    </xf>
    <xf numFmtId="170" fontId="10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" fontId="21" fillId="0" borderId="0" xfId="0" applyNumberFormat="1" applyFont="1" applyFill="1" applyBorder="1" applyAlignment="1">
      <alignment horizontal="center"/>
    </xf>
    <xf numFmtId="170" fontId="1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0" fontId="22" fillId="0" borderId="0" xfId="0" applyNumberFormat="1" applyFont="1" applyFill="1" applyBorder="1" applyAlignment="1">
      <alignment horizontal="center" textRotation="90"/>
    </xf>
    <xf numFmtId="170" fontId="23" fillId="0" borderId="0" xfId="0" applyNumberFormat="1" applyFont="1" applyFill="1" applyBorder="1" applyAlignment="1">
      <alignment horizontal="center" textRotation="90"/>
    </xf>
    <xf numFmtId="170" fontId="24" fillId="0" borderId="0" xfId="0" applyNumberFormat="1" applyFont="1" applyFill="1" applyBorder="1" applyAlignment="1">
      <alignment horizontal="center" textRotation="90"/>
    </xf>
    <xf numFmtId="170" fontId="11" fillId="0" borderId="25" xfId="0" applyNumberFormat="1" applyFont="1" applyBorder="1" applyAlignment="1">
      <alignment horizontal="center" vertical="center"/>
    </xf>
    <xf numFmtId="0" fontId="20" fillId="4" borderId="26" xfId="0" applyFont="1" applyFill="1" applyBorder="1" applyAlignment="1">
      <alignment horizontal="center"/>
    </xf>
    <xf numFmtId="170" fontId="11" fillId="0" borderId="2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textRotation="90"/>
    </xf>
    <xf numFmtId="0" fontId="10" fillId="0" borderId="0" xfId="0" applyFont="1" applyBorder="1" applyAlignment="1">
      <alignment horizontal="center" textRotation="90"/>
    </xf>
    <xf numFmtId="0" fontId="20" fillId="4" borderId="28" xfId="0" applyFont="1" applyFill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170" fontId="2" fillId="0" borderId="8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170" fontId="11" fillId="0" borderId="17" xfId="0" applyNumberFormat="1" applyFont="1" applyBorder="1" applyAlignment="1">
      <alignment horizontal="center" vertical="center"/>
    </xf>
    <xf numFmtId="170" fontId="11" fillId="0" borderId="32" xfId="0" applyNumberFormat="1" applyFont="1" applyBorder="1" applyAlignment="1">
      <alignment horizontal="center" vertical="center"/>
    </xf>
    <xf numFmtId="170" fontId="2" fillId="0" borderId="33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Alignment="1">
      <alignment horizontal="center" vertical="center"/>
    </xf>
    <xf numFmtId="168" fontId="34" fillId="0" borderId="0" xfId="0" applyNumberFormat="1" applyFont="1" applyAlignment="1">
      <alignment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vertical="center" textRotation="180"/>
    </xf>
    <xf numFmtId="0" fontId="0" fillId="0" borderId="40" xfId="0" applyBorder="1" applyAlignment="1">
      <alignment/>
    </xf>
    <xf numFmtId="0" fontId="0" fillId="0" borderId="40" xfId="0" applyBorder="1" applyAlignment="1">
      <alignment horizontal="center"/>
    </xf>
    <xf numFmtId="179" fontId="0" fillId="0" borderId="40" xfId="0" applyNumberFormat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70" fontId="8" fillId="0" borderId="1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46" xfId="0" applyFont="1" applyBorder="1" applyAlignment="1">
      <alignment horizontal="center" vertical="center"/>
    </xf>
    <xf numFmtId="0" fontId="47" fillId="0" borderId="45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" fontId="9" fillId="0" borderId="45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9" fillId="0" borderId="39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Continuous" vertical="center"/>
    </xf>
    <xf numFmtId="0" fontId="9" fillId="0" borderId="39" xfId="0" applyFont="1" applyBorder="1" applyAlignment="1">
      <alignment horizontal="centerContinuous" vertical="center"/>
    </xf>
    <xf numFmtId="0" fontId="0" fillId="0" borderId="0" xfId="0" applyFont="1" applyAlignment="1">
      <alignment horizontal="center" vertical="center"/>
    </xf>
    <xf numFmtId="0" fontId="4" fillId="0" borderId="50" xfId="0" applyFont="1" applyBorder="1" applyAlignment="1">
      <alignment horizontal="centerContinuous" vertical="center"/>
    </xf>
    <xf numFmtId="0" fontId="0" fillId="0" borderId="46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164" fontId="8" fillId="0" borderId="52" xfId="0" applyNumberFormat="1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0" fontId="9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164" fontId="8" fillId="0" borderId="55" xfId="0" applyNumberFormat="1" applyFont="1" applyBorder="1" applyAlignment="1">
      <alignment vertical="center"/>
    </xf>
    <xf numFmtId="41" fontId="8" fillId="0" borderId="52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41" fontId="9" fillId="0" borderId="48" xfId="0" applyNumberFormat="1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0" fillId="0" borderId="1" xfId="0" applyFont="1" applyBorder="1" applyAlignment="1">
      <alignment horizontal="centerContinuous" vertical="center"/>
    </xf>
    <xf numFmtId="0" fontId="1" fillId="0" borderId="23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41" fontId="9" fillId="0" borderId="53" xfId="0" applyNumberFormat="1" applyFont="1" applyBorder="1" applyAlignment="1">
      <alignment horizontal="centerContinuous" vertical="center"/>
    </xf>
    <xf numFmtId="0" fontId="49" fillId="0" borderId="0" xfId="0" applyFont="1" applyAlignment="1">
      <alignment vertical="center"/>
    </xf>
    <xf numFmtId="0" fontId="0" fillId="0" borderId="59" xfId="0" applyFont="1" applyBorder="1" applyAlignment="1">
      <alignment horizontal="centerContinuous" vertical="center"/>
    </xf>
    <xf numFmtId="41" fontId="9" fillId="0" borderId="62" xfId="0" applyNumberFormat="1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0" fillId="0" borderId="50" xfId="0" applyFont="1" applyBorder="1" applyAlignment="1">
      <alignment horizontal="centerContinuous" vertical="center"/>
    </xf>
    <xf numFmtId="41" fontId="8" fillId="0" borderId="55" xfId="0" applyNumberFormat="1" applyFont="1" applyBorder="1" applyAlignment="1">
      <alignment vertical="center"/>
    </xf>
    <xf numFmtId="41" fontId="9" fillId="0" borderId="63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6" fillId="0" borderId="52" xfId="0" applyNumberFormat="1" applyFont="1" applyBorder="1" applyAlignment="1">
      <alignment vertical="center"/>
    </xf>
    <xf numFmtId="164" fontId="6" fillId="0" borderId="45" xfId="0" applyNumberFormat="1" applyFont="1" applyBorder="1" applyAlignment="1">
      <alignment vertical="center"/>
    </xf>
    <xf numFmtId="41" fontId="6" fillId="0" borderId="48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4" fontId="4" fillId="0" borderId="52" xfId="0" applyNumberFormat="1" applyFont="1" applyBorder="1" applyAlignment="1">
      <alignment horizontal="center" vertical="center"/>
    </xf>
    <xf numFmtId="164" fontId="4" fillId="0" borderId="45" xfId="0" applyNumberFormat="1" applyFont="1" applyBorder="1" applyAlignment="1">
      <alignment horizontal="center" vertical="center"/>
    </xf>
    <xf numFmtId="41" fontId="0" fillId="0" borderId="63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1" fontId="9" fillId="0" borderId="0" xfId="0" applyNumberFormat="1" applyFont="1" applyBorder="1" applyAlignment="1">
      <alignment horizontal="center" vertical="center"/>
    </xf>
    <xf numFmtId="41" fontId="9" fillId="0" borderId="0" xfId="0" applyNumberFormat="1" applyFont="1" applyAlignment="1">
      <alignment vertical="center"/>
    </xf>
    <xf numFmtId="0" fontId="0" fillId="0" borderId="64" xfId="0" applyBorder="1" applyAlignment="1">
      <alignment vertical="center"/>
    </xf>
    <xf numFmtId="0" fontId="4" fillId="0" borderId="46" xfId="0" applyFont="1" applyBorder="1" applyAlignment="1">
      <alignment horizontal="centerContinuous" vertical="center"/>
    </xf>
    <xf numFmtId="41" fontId="8" fillId="0" borderId="57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9" fillId="0" borderId="3" xfId="0" applyNumberFormat="1" applyFont="1" applyBorder="1" applyAlignment="1">
      <alignment horizontal="centerContinuous" vertical="center"/>
    </xf>
    <xf numFmtId="0" fontId="4" fillId="0" borderId="61" xfId="0" applyFont="1" applyBorder="1" applyAlignment="1">
      <alignment horizontal="center" vertical="center"/>
    </xf>
    <xf numFmtId="41" fontId="47" fillId="0" borderId="0" xfId="0" applyNumberFormat="1" applyFont="1" applyAlignment="1">
      <alignment vertical="center"/>
    </xf>
    <xf numFmtId="0" fontId="0" fillId="0" borderId="6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Continuous" vertical="center"/>
    </xf>
    <xf numFmtId="41" fontId="5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2" fontId="5" fillId="0" borderId="0" xfId="0" applyNumberFormat="1" applyFont="1" applyAlignment="1">
      <alignment horizontal="center" vertical="center"/>
    </xf>
    <xf numFmtId="0" fontId="0" fillId="0" borderId="36" xfId="0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40" xfId="0" applyFont="1" applyBorder="1" applyAlignment="1">
      <alignment/>
    </xf>
    <xf numFmtId="43" fontId="29" fillId="0" borderId="0" xfId="0" applyNumberFormat="1" applyFont="1" applyAlignment="1">
      <alignment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39" fontId="0" fillId="0" borderId="0" xfId="20" applyNumberFormat="1" applyAlignment="1">
      <alignment/>
    </xf>
    <xf numFmtId="3" fontId="3" fillId="0" borderId="65" xfId="0" applyNumberFormat="1" applyFont="1" applyBorder="1" applyAlignment="1">
      <alignment horizontal="center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0" fillId="0" borderId="71" xfId="0" applyBorder="1" applyAlignment="1">
      <alignment/>
    </xf>
    <xf numFmtId="0" fontId="1" fillId="0" borderId="7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0" borderId="74" xfId="0" applyBorder="1" applyAlignment="1">
      <alignment horizontal="center" wrapText="1"/>
    </xf>
    <xf numFmtId="0" fontId="1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0" xfId="0" applyFont="1" applyAlignment="1">
      <alignment/>
    </xf>
    <xf numFmtId="0" fontId="10" fillId="0" borderId="1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0" fontId="35" fillId="0" borderId="78" xfId="0" applyFont="1" applyBorder="1" applyAlignment="1">
      <alignment horizontal="center"/>
    </xf>
    <xf numFmtId="0" fontId="35" fillId="5" borderId="78" xfId="0" applyFont="1" applyFill="1" applyBorder="1" applyAlignment="1">
      <alignment horizontal="left"/>
    </xf>
    <xf numFmtId="0" fontId="36" fillId="5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58" fillId="5" borderId="78" xfId="0" applyFont="1" applyFill="1" applyBorder="1" applyAlignment="1">
      <alignment horizontal="left"/>
    </xf>
    <xf numFmtId="181" fontId="14" fillId="0" borderId="0" xfId="20" applyNumberFormat="1" applyFont="1" applyAlignment="1">
      <alignment/>
    </xf>
    <xf numFmtId="182" fontId="14" fillId="0" borderId="0" xfId="15" applyFont="1" applyAlignment="1">
      <alignment/>
    </xf>
    <xf numFmtId="178" fontId="5" fillId="0" borderId="0" xfId="15" applyNumberFormat="1" applyFont="1" applyAlignment="1">
      <alignment/>
    </xf>
    <xf numFmtId="0" fontId="59" fillId="0" borderId="0" xfId="0" applyFont="1" applyAlignment="1">
      <alignment horizontal="center"/>
    </xf>
    <xf numFmtId="0" fontId="31" fillId="0" borderId="79" xfId="0" applyFont="1" applyBorder="1" applyAlignment="1">
      <alignment horizontal="center" vertical="center"/>
    </xf>
    <xf numFmtId="0" fontId="31" fillId="3" borderId="80" xfId="0" applyFont="1" applyFill="1" applyBorder="1" applyAlignment="1">
      <alignment horizontal="center" vertical="center"/>
    </xf>
    <xf numFmtId="0" fontId="31" fillId="3" borderId="81" xfId="0" applyFont="1" applyFill="1" applyBorder="1" applyAlignment="1">
      <alignment horizontal="center" vertical="center"/>
    </xf>
    <xf numFmtId="0" fontId="31" fillId="3" borderId="82" xfId="0" applyFont="1" applyFill="1" applyBorder="1" applyAlignment="1">
      <alignment horizontal="center" vertical="center"/>
    </xf>
    <xf numFmtId="0" fontId="54" fillId="0" borderId="78" xfId="0" applyFont="1" applyBorder="1" applyAlignment="1">
      <alignment horizontal="center" wrapText="1"/>
    </xf>
    <xf numFmtId="0" fontId="54" fillId="0" borderId="83" xfId="0" applyFont="1" applyBorder="1" applyAlignment="1">
      <alignment horizontal="center" wrapText="1"/>
    </xf>
    <xf numFmtId="0" fontId="38" fillId="0" borderId="79" xfId="0" applyFont="1" applyBorder="1" applyAlignment="1">
      <alignment horizontal="center" vertical="center"/>
    </xf>
    <xf numFmtId="0" fontId="38" fillId="0" borderId="78" xfId="0" applyFont="1" applyBorder="1" applyAlignment="1">
      <alignment horizontal="center" vertical="center"/>
    </xf>
    <xf numFmtId="0" fontId="38" fillId="0" borderId="83" xfId="0" applyFont="1" applyBorder="1" applyAlignment="1">
      <alignment horizontal="center" vertical="center"/>
    </xf>
    <xf numFmtId="0" fontId="38" fillId="0" borderId="80" xfId="0" applyFont="1" applyBorder="1" applyAlignment="1">
      <alignment horizontal="center" vertical="center"/>
    </xf>
    <xf numFmtId="0" fontId="38" fillId="0" borderId="81" xfId="0" applyFont="1" applyBorder="1" applyAlignment="1">
      <alignment horizontal="center" vertical="center"/>
    </xf>
    <xf numFmtId="0" fontId="38" fillId="0" borderId="8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5" fillId="2" borderId="30" xfId="0" applyFont="1" applyFill="1" applyBorder="1" applyAlignment="1">
      <alignment horizontal="center"/>
    </xf>
    <xf numFmtId="0" fontId="35" fillId="2" borderId="23" xfId="0" applyFont="1" applyFill="1" applyBorder="1" applyAlignment="1">
      <alignment horizontal="center"/>
    </xf>
    <xf numFmtId="0" fontId="35" fillId="3" borderId="30" xfId="0" applyFont="1" applyFill="1" applyBorder="1" applyAlignment="1">
      <alignment horizontal="center"/>
    </xf>
    <xf numFmtId="0" fontId="35" fillId="3" borderId="23" xfId="0" applyFont="1" applyFill="1" applyBorder="1" applyAlignment="1">
      <alignment horizontal="center"/>
    </xf>
    <xf numFmtId="0" fontId="35" fillId="5" borderId="31" xfId="0" applyFont="1" applyFill="1" applyBorder="1" applyAlignment="1">
      <alignment horizontal="center"/>
    </xf>
    <xf numFmtId="0" fontId="35" fillId="5" borderId="24" xfId="0" applyFont="1" applyFill="1" applyBorder="1" applyAlignment="1">
      <alignment horizontal="center"/>
    </xf>
    <xf numFmtId="0" fontId="35" fillId="2" borderId="21" xfId="0" applyFont="1" applyFill="1" applyBorder="1" applyAlignment="1">
      <alignment horizontal="center"/>
    </xf>
    <xf numFmtId="0" fontId="35" fillId="2" borderId="32" xfId="0" applyFont="1" applyFill="1" applyBorder="1" applyAlignment="1">
      <alignment horizontal="center"/>
    </xf>
    <xf numFmtId="0" fontId="31" fillId="3" borderId="79" xfId="0" applyFont="1" applyFill="1" applyBorder="1" applyAlignment="1">
      <alignment horizontal="center" vertical="center"/>
    </xf>
    <xf numFmtId="0" fontId="31" fillId="3" borderId="78" xfId="0" applyFont="1" applyFill="1" applyBorder="1" applyAlignment="1">
      <alignment horizontal="center" vertical="center"/>
    </xf>
    <xf numFmtId="0" fontId="31" fillId="3" borderId="83" xfId="0" applyFont="1" applyFill="1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5" fillId="3" borderId="84" xfId="0" applyFont="1" applyFill="1" applyBorder="1" applyAlignment="1">
      <alignment horizontal="center"/>
    </xf>
    <xf numFmtId="0" fontId="35" fillId="3" borderId="85" xfId="0" applyFont="1" applyFill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28" fillId="0" borderId="86" xfId="0" applyFont="1" applyBorder="1" applyAlignment="1">
      <alignment horizontal="center" vertical="center"/>
    </xf>
    <xf numFmtId="0" fontId="29" fillId="0" borderId="87" xfId="0" applyFont="1" applyBorder="1" applyAlignment="1">
      <alignment horizontal="center" vertical="center"/>
    </xf>
    <xf numFmtId="0" fontId="29" fillId="0" borderId="88" xfId="0" applyFont="1" applyBorder="1" applyAlignment="1">
      <alignment horizontal="center" vertical="center"/>
    </xf>
    <xf numFmtId="0" fontId="29" fillId="0" borderId="89" xfId="0" applyFont="1" applyBorder="1" applyAlignment="1">
      <alignment horizontal="center" vertical="center"/>
    </xf>
    <xf numFmtId="0" fontId="29" fillId="0" borderId="90" xfId="0" applyFont="1" applyBorder="1" applyAlignment="1">
      <alignment horizontal="center" vertical="center"/>
    </xf>
    <xf numFmtId="0" fontId="29" fillId="0" borderId="91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5" fillId="5" borderId="1" xfId="0" applyFont="1" applyFill="1" applyBorder="1" applyAlignment="1">
      <alignment horizontal="center"/>
    </xf>
    <xf numFmtId="0" fontId="35" fillId="5" borderId="17" xfId="0" applyFont="1" applyFill="1" applyBorder="1" applyAlignment="1">
      <alignment horizontal="center"/>
    </xf>
    <xf numFmtId="0" fontId="35" fillId="2" borderId="1" xfId="0" applyFont="1" applyFill="1" applyBorder="1" applyAlignment="1">
      <alignment horizontal="center"/>
    </xf>
    <xf numFmtId="0" fontId="35" fillId="2" borderId="17" xfId="0" applyFont="1" applyFill="1" applyBorder="1" applyAlignment="1">
      <alignment horizontal="center"/>
    </xf>
    <xf numFmtId="0" fontId="35" fillId="2" borderId="92" xfId="0" applyFont="1" applyFill="1" applyBorder="1" applyAlignment="1">
      <alignment horizontal="center"/>
    </xf>
    <xf numFmtId="0" fontId="35" fillId="2" borderId="93" xfId="0" applyFont="1" applyFill="1" applyBorder="1" applyAlignment="1">
      <alignment horizontal="center"/>
    </xf>
    <xf numFmtId="0" fontId="11" fillId="0" borderId="79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27" fillId="0" borderId="86" xfId="0" applyFont="1" applyBorder="1" applyAlignment="1">
      <alignment horizontal="center" vertical="center"/>
    </xf>
    <xf numFmtId="0" fontId="26" fillId="0" borderId="87" xfId="0" applyFont="1" applyBorder="1" applyAlignment="1">
      <alignment horizontal="center" vertical="center"/>
    </xf>
    <xf numFmtId="0" fontId="26" fillId="0" borderId="88" xfId="0" applyFont="1" applyBorder="1" applyAlignment="1">
      <alignment horizontal="center" vertical="center"/>
    </xf>
    <xf numFmtId="0" fontId="26" fillId="0" borderId="9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95" xfId="0" applyFont="1" applyBorder="1" applyAlignment="1">
      <alignment horizontal="center" vertical="center"/>
    </xf>
    <xf numFmtId="0" fontId="26" fillId="0" borderId="89" xfId="0" applyFont="1" applyBorder="1" applyAlignment="1">
      <alignment horizontal="center" vertical="center"/>
    </xf>
    <xf numFmtId="0" fontId="26" fillId="0" borderId="90" xfId="0" applyFont="1" applyBorder="1" applyAlignment="1">
      <alignment horizontal="center" vertical="center"/>
    </xf>
    <xf numFmtId="0" fontId="26" fillId="0" borderId="91" xfId="0" applyFont="1" applyBorder="1" applyAlignment="1">
      <alignment horizontal="center" vertical="center"/>
    </xf>
    <xf numFmtId="0" fontId="31" fillId="0" borderId="79" xfId="0" applyFont="1" applyFill="1" applyBorder="1" applyAlignment="1">
      <alignment horizontal="center" vertical="center"/>
    </xf>
    <xf numFmtId="0" fontId="31" fillId="0" borderId="78" xfId="0" applyFont="1" applyFill="1" applyBorder="1" applyAlignment="1">
      <alignment horizontal="center" vertical="center"/>
    </xf>
    <xf numFmtId="0" fontId="31" fillId="0" borderId="83" xfId="0" applyFont="1" applyFill="1" applyBorder="1" applyAlignment="1">
      <alignment horizontal="center" vertical="center"/>
    </xf>
    <xf numFmtId="0" fontId="31" fillId="0" borderId="80" xfId="0" applyFont="1" applyFill="1" applyBorder="1" applyAlignment="1">
      <alignment horizontal="center" vertical="center"/>
    </xf>
    <xf numFmtId="0" fontId="31" fillId="0" borderId="81" xfId="0" applyFont="1" applyFill="1" applyBorder="1" applyAlignment="1">
      <alignment horizontal="center" vertical="center"/>
    </xf>
    <xf numFmtId="0" fontId="31" fillId="0" borderId="82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176" fontId="33" fillId="0" borderId="0" xfId="0" applyNumberFormat="1" applyFont="1" applyAlignment="1">
      <alignment horizontal="center" vertical="center"/>
    </xf>
    <xf numFmtId="0" fontId="28" fillId="0" borderId="8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48" fillId="0" borderId="62" xfId="0" applyFont="1" applyBorder="1" applyAlignment="1">
      <alignment horizontal="center" vertical="center"/>
    </xf>
    <xf numFmtId="0" fontId="48" fillId="0" borderId="96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/>
    </xf>
    <xf numFmtId="0" fontId="47" fillId="0" borderId="9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wrapText="1"/>
    </xf>
    <xf numFmtId="0" fontId="48" fillId="0" borderId="51" xfId="0" applyFont="1" applyBorder="1" applyAlignment="1">
      <alignment horizontal="center" vertical="center"/>
    </xf>
    <xf numFmtId="0" fontId="47" fillId="0" borderId="62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6" fillId="0" borderId="2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43" fillId="0" borderId="98" xfId="0" applyFont="1" applyBorder="1" applyAlignment="1">
      <alignment horizontal="center"/>
    </xf>
    <xf numFmtId="0" fontId="43" fillId="0" borderId="9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40" fillId="0" borderId="100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40" fillId="0" borderId="101" xfId="0" applyFont="1" applyBorder="1" applyAlignment="1">
      <alignment horizontal="center"/>
    </xf>
    <xf numFmtId="0" fontId="40" fillId="0" borderId="102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6" xfId="0" applyFont="1" applyBorder="1" applyAlignment="1">
      <alignment horizontal="center"/>
    </xf>
    <xf numFmtId="0" fontId="40" fillId="0" borderId="103" xfId="0" applyFont="1" applyBorder="1" applyAlignment="1">
      <alignment horizontal="center"/>
    </xf>
    <xf numFmtId="0" fontId="40" fillId="0" borderId="35" xfId="0" applyFont="1" applyBorder="1" applyAlignment="1">
      <alignment horizontal="center"/>
    </xf>
    <xf numFmtId="0" fontId="40" fillId="0" borderId="85" xfId="0" applyFont="1" applyBorder="1" applyAlignment="1">
      <alignment horizontal="center"/>
    </xf>
    <xf numFmtId="0" fontId="44" fillId="0" borderId="4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59" xfId="0" applyFont="1" applyBorder="1" applyAlignment="1">
      <alignment horizontal="center" vertical="center" textRotation="90" wrapText="1"/>
    </xf>
    <xf numFmtId="0" fontId="11" fillId="0" borderId="104" xfId="0" applyFont="1" applyBorder="1" applyAlignment="1">
      <alignment horizontal="center" vertical="center" textRotation="90" wrapText="1"/>
    </xf>
    <xf numFmtId="0" fontId="11" fillId="0" borderId="105" xfId="0" applyFont="1" applyBorder="1" applyAlignment="1">
      <alignment horizontal="center" vertical="center" textRotation="90" wrapText="1"/>
    </xf>
    <xf numFmtId="0" fontId="46" fillId="0" borderId="1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53" xfId="0" applyBorder="1" applyAlignment="1">
      <alignment horizontal="center" vertical="center" textRotation="180"/>
    </xf>
    <xf numFmtId="0" fontId="0" fillId="0" borderId="106" xfId="0" applyBorder="1" applyAlignment="1">
      <alignment horizontal="center" vertical="center" textRotation="180"/>
    </xf>
    <xf numFmtId="0" fontId="0" fillId="0" borderId="107" xfId="0" applyBorder="1" applyAlignment="1">
      <alignment horizontal="center" vertical="center" textRotation="18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1219200</xdr:colOff>
      <xdr:row>11</xdr:row>
      <xdr:rowOff>66675</xdr:rowOff>
    </xdr:from>
    <xdr:to>
      <xdr:col>17</xdr:col>
      <xdr:colOff>209550</xdr:colOff>
      <xdr:row>17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1990725" y="1847850"/>
          <a:ext cx="7277100" cy="1019175"/>
        </a:xfrm>
        <a:prstGeom prst="ellipseRibbon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FANTACINICO 2001/2002</a:t>
          </a:r>
          <a:r>
            <a:rPr lang="en-US" cap="none" sz="1400" b="1" i="1" u="none" baseline="0"/>
            <a:t>
</a:t>
          </a:r>
          <a:r>
            <a:rPr lang="en-US" cap="none" sz="1400" b="1" i="0" u="none" baseline="0"/>
            <a:t>Costa d'Amalfi
</a:t>
          </a:r>
          <a:r>
            <a:rPr lang="en-US" cap="none" sz="1400" b="1" i="1" u="none" baseline="0"/>
            <a:t>Girone d'andata</a:t>
          </a:r>
          <a:r>
            <a:rPr lang="en-US" cap="none" sz="1000" b="1" i="0" u="none" baseline="0"/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1219200</xdr:colOff>
      <xdr:row>11</xdr:row>
      <xdr:rowOff>66675</xdr:rowOff>
    </xdr:from>
    <xdr:to>
      <xdr:col>17</xdr:col>
      <xdr:colOff>209550</xdr:colOff>
      <xdr:row>17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1990725" y="1847850"/>
          <a:ext cx="7277100" cy="1019175"/>
        </a:xfrm>
        <a:prstGeom prst="ellipseRibbon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FANTACINICO 2001/2002</a:t>
          </a:r>
          <a:r>
            <a:rPr lang="en-US" cap="none" sz="1400" b="1" i="1" u="none" baseline="0"/>
            <a:t>
</a:t>
          </a:r>
          <a:r>
            <a:rPr lang="en-US" cap="none" sz="1400" b="1" i="0" u="none" baseline="0"/>
            <a:t>Costa d'Amalfi
</a:t>
          </a:r>
          <a:r>
            <a:rPr lang="en-US" cap="none" sz="1400" b="1" i="1" u="none" baseline="0"/>
            <a:t>Girone d'andata</a:t>
          </a:r>
          <a:r>
            <a:rPr lang="en-US" cap="none" sz="1000" b="1" i="0" u="none" baseline="0"/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1219200</xdr:colOff>
      <xdr:row>11</xdr:row>
      <xdr:rowOff>66675</xdr:rowOff>
    </xdr:from>
    <xdr:to>
      <xdr:col>17</xdr:col>
      <xdr:colOff>209550</xdr:colOff>
      <xdr:row>17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1990725" y="1847850"/>
          <a:ext cx="7258050" cy="1019175"/>
        </a:xfrm>
        <a:prstGeom prst="ellipseRibbon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FANTACINICO 2001/2002</a:t>
          </a:r>
          <a:r>
            <a:rPr lang="en-US" cap="none" sz="1400" b="1" i="1" u="none" baseline="0"/>
            <a:t>
</a:t>
          </a:r>
          <a:r>
            <a:rPr lang="en-US" cap="none" sz="1400" b="1" i="0" u="none" baseline="0"/>
            <a:t>Costa d'Amalfi
</a:t>
          </a:r>
          <a:r>
            <a:rPr lang="en-US" cap="none" sz="1400" b="1" i="1" u="none" baseline="0"/>
            <a:t>Girone di ritorno</a:t>
          </a:r>
          <a:r>
            <a:rPr lang="en-US" cap="none" sz="1000" b="1" i="0" u="none" baseline="0"/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1257300</xdr:colOff>
      <xdr:row>10</xdr:row>
      <xdr:rowOff>142875</xdr:rowOff>
    </xdr:from>
    <xdr:to>
      <xdr:col>17</xdr:col>
      <xdr:colOff>247650</xdr:colOff>
      <xdr:row>18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028825" y="1762125"/>
          <a:ext cx="7324725" cy="1371600"/>
        </a:xfrm>
        <a:prstGeom prst="ellipseRibbon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FANTACINICO 2001/2002 6a Edizione Campione: MO MUORI
Coppa Disciplina: </a:t>
          </a:r>
          <a:r>
            <a:rPr lang="en-US" cap="none" sz="1400" b="1" i="0" u="sng" baseline="0"/>
            <a:t>Toro Loco</a:t>
          </a:r>
          <a:r>
            <a:rPr lang="en-US" cap="none" sz="1400" b="1" i="0" u="none" baseline="0"/>
            <a:t>
Premio Fair play : </a:t>
          </a:r>
          <a:r>
            <a:rPr lang="en-US" cap="none" sz="1400" b="1" i="0" u="sng" baseline="0"/>
            <a:t>Laudano vi Punirà</a:t>
          </a:r>
          <a:r>
            <a:rPr lang="en-US" cap="none" sz="1400" b="1" i="0" u="none" baseline="0"/>
            <a:t> </a:t>
          </a:r>
          <a:r>
            <a:rPr lang="en-US" cap="none" sz="1400" b="1" i="1" u="none" baseline="0"/>
            <a:t>
</a:t>
          </a:r>
          <a:r>
            <a:rPr lang="en-US" cap="none" sz="1000" b="1" i="0" u="none" baseline="0"/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1" name="AutoShape 4"/>
        <xdr:cNvSpPr>
          <a:spLocks/>
        </xdr:cNvSpPr>
      </xdr:nvSpPr>
      <xdr:spPr>
        <a:xfrm flipH="1">
          <a:off x="3086100" y="3457575"/>
          <a:ext cx="581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32</xdr:row>
      <xdr:rowOff>0</xdr:rowOff>
    </xdr:from>
    <xdr:to>
      <xdr:col>7</xdr:col>
      <xdr:colOff>581025</xdr:colOff>
      <xdr:row>32</xdr:row>
      <xdr:rowOff>0</xdr:rowOff>
    </xdr:to>
    <xdr:sp>
      <xdr:nvSpPr>
        <xdr:cNvPr id="2" name="AutoShape 5"/>
        <xdr:cNvSpPr>
          <a:spLocks/>
        </xdr:cNvSpPr>
      </xdr:nvSpPr>
      <xdr:spPr>
        <a:xfrm flipH="1">
          <a:off x="3086100" y="6791325"/>
          <a:ext cx="581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228600</xdr:colOff>
      <xdr:row>45</xdr:row>
      <xdr:rowOff>123825</xdr:rowOff>
    </xdr:from>
    <xdr:to>
      <xdr:col>17</xdr:col>
      <xdr:colOff>295275</xdr:colOff>
      <xdr:row>49</xdr:row>
      <xdr:rowOff>38100</xdr:rowOff>
    </xdr:to>
    <xdr:sp>
      <xdr:nvSpPr>
        <xdr:cNvPr id="3" name="AutoShape 7"/>
        <xdr:cNvSpPr>
          <a:spLocks/>
        </xdr:cNvSpPr>
      </xdr:nvSpPr>
      <xdr:spPr>
        <a:xfrm>
          <a:off x="6067425" y="9324975"/>
          <a:ext cx="2238375" cy="561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Verdana"/>
              <a:cs typeface="Verdana"/>
            </a:rPr>
            <a:t>Toro Loco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2</xdr:col>
      <xdr:colOff>561975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38100"/>
          <a:ext cx="771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112">
    <pageSetUpPr fitToPage="1"/>
  </sheetPr>
  <dimension ref="A1:AK94"/>
  <sheetViews>
    <sheetView zoomScale="75" zoomScaleNormal="75" workbookViewId="0" topLeftCell="A67">
      <selection activeCell="Z18" sqref="Z18:Z27"/>
    </sheetView>
  </sheetViews>
  <sheetFormatPr defaultColWidth="9.140625" defaultRowHeight="12.75"/>
  <cols>
    <col min="1" max="1" width="3.140625" style="0" bestFit="1" customWidth="1"/>
    <col min="2" max="2" width="4.00390625" style="0" customWidth="1"/>
    <col min="3" max="3" width="4.421875" style="0" customWidth="1"/>
    <col min="4" max="4" width="21.28125" style="20" bestFit="1" customWidth="1"/>
    <col min="5" max="5" width="3.00390625" style="2" customWidth="1"/>
    <col min="6" max="6" width="6.57421875" style="31" customWidth="1"/>
    <col min="7" max="7" width="21.28125" style="2" bestFit="1" customWidth="1"/>
    <col min="8" max="8" width="3.00390625" style="2" customWidth="1"/>
    <col min="9" max="9" width="7.140625" style="31" customWidth="1"/>
    <col min="10" max="10" width="10.00390625" style="2" customWidth="1"/>
    <col min="11" max="11" width="4.57421875" style="32" customWidth="1"/>
    <col min="12" max="12" width="4.57421875" style="6" bestFit="1" customWidth="1"/>
    <col min="13" max="13" width="16.7109375" style="6" customWidth="1"/>
    <col min="14" max="14" width="4.57421875" style="6" bestFit="1" customWidth="1"/>
    <col min="15" max="15" width="10.7109375" style="52" bestFit="1" customWidth="1"/>
    <col min="16" max="16" width="6.57421875" style="55" customWidth="1"/>
    <col min="17" max="17" width="4.28125" style="0" customWidth="1"/>
    <col min="18" max="18" width="16.8515625" style="0" customWidth="1"/>
    <col min="19" max="19" width="4.7109375" style="0" customWidth="1"/>
    <col min="20" max="20" width="9.8515625" style="54" bestFit="1" customWidth="1"/>
    <col min="21" max="21" width="7.28125" style="56" customWidth="1"/>
    <col min="22" max="22" width="4.8515625" style="0" customWidth="1"/>
    <col min="23" max="23" width="8.28125" style="0" customWidth="1"/>
    <col min="24" max="24" width="17.28125" style="0" customWidth="1"/>
    <col min="25" max="25" width="6.00390625" style="0" customWidth="1"/>
    <col min="26" max="26" width="10.28125" style="52" customWidth="1"/>
    <col min="27" max="27" width="7.28125" style="0" customWidth="1"/>
    <col min="28" max="28" width="6.00390625" style="0" customWidth="1"/>
    <col min="29" max="29" width="5.140625" style="0" customWidth="1"/>
    <col min="30" max="30" width="5.421875" style="0" customWidth="1"/>
    <col min="31" max="33" width="5.00390625" style="0" customWidth="1"/>
    <col min="34" max="34" width="5.140625" style="0" customWidth="1"/>
    <col min="35" max="37" width="5.00390625" style="0" customWidth="1"/>
    <col min="38" max="39" width="5.140625" style="0" bestFit="1" customWidth="1"/>
  </cols>
  <sheetData>
    <row r="1" spans="7:14" ht="12.75">
      <c r="G1" s="5"/>
      <c r="H1" s="5"/>
      <c r="I1" s="25"/>
      <c r="J1" s="5"/>
      <c r="K1" s="21"/>
      <c r="L1" s="7"/>
      <c r="M1" s="7"/>
      <c r="N1" s="7"/>
    </row>
    <row r="2" spans="2:14" ht="12.75">
      <c r="B2" s="23">
        <v>1</v>
      </c>
      <c r="D2" s="24" t="s">
        <v>6</v>
      </c>
      <c r="G2" s="1"/>
      <c r="H2" s="5"/>
      <c r="I2" s="25"/>
      <c r="J2" s="25"/>
      <c r="K2" s="26"/>
      <c r="L2" s="27"/>
      <c r="M2" s="27"/>
      <c r="N2" s="27"/>
    </row>
    <row r="3" spans="2:26" ht="12.75">
      <c r="B3" s="23">
        <v>2</v>
      </c>
      <c r="D3" s="24" t="s">
        <v>5</v>
      </c>
      <c r="G3" s="1"/>
      <c r="H3" s="5"/>
      <c r="I3" s="25"/>
      <c r="J3" s="25"/>
      <c r="K3" s="26"/>
      <c r="L3" s="27"/>
      <c r="M3" s="27"/>
      <c r="N3" s="27"/>
      <c r="Z3" s="52" t="s">
        <v>33</v>
      </c>
    </row>
    <row r="4" spans="2:26" ht="12.75">
      <c r="B4" s="23">
        <v>3</v>
      </c>
      <c r="D4" s="24" t="s">
        <v>3</v>
      </c>
      <c r="G4" s="1"/>
      <c r="H4" s="5"/>
      <c r="I4" s="25"/>
      <c r="J4" s="25"/>
      <c r="K4" s="26"/>
      <c r="L4" s="27"/>
      <c r="M4" s="27"/>
      <c r="N4" s="27"/>
      <c r="Z4" s="52" t="s">
        <v>34</v>
      </c>
    </row>
    <row r="5" spans="2:14" ht="12.75">
      <c r="B5" s="23">
        <v>4</v>
      </c>
      <c r="D5" s="28" t="s">
        <v>1</v>
      </c>
      <c r="G5" s="1"/>
      <c r="H5" s="5"/>
      <c r="I5" s="25"/>
      <c r="J5" s="25"/>
      <c r="K5" s="26"/>
      <c r="L5" s="27"/>
      <c r="M5" s="27"/>
      <c r="N5" s="27"/>
    </row>
    <row r="6" spans="2:14" ht="12.75">
      <c r="B6" s="23">
        <v>5</v>
      </c>
      <c r="D6" s="28" t="s">
        <v>2</v>
      </c>
      <c r="G6" s="1"/>
      <c r="H6" s="29"/>
      <c r="I6" s="25"/>
      <c r="J6" s="25"/>
      <c r="K6" s="26"/>
      <c r="L6" s="27"/>
      <c r="M6" s="27"/>
      <c r="N6" s="27"/>
    </row>
    <row r="7" spans="2:14" ht="12.75">
      <c r="B7" s="23">
        <v>6</v>
      </c>
      <c r="D7" s="28" t="s">
        <v>19</v>
      </c>
      <c r="H7" s="29"/>
      <c r="I7" s="25"/>
      <c r="J7" s="25"/>
      <c r="K7" s="26"/>
      <c r="L7" s="27"/>
      <c r="M7" s="27"/>
      <c r="N7" s="27"/>
    </row>
    <row r="8" spans="2:14" ht="12.75">
      <c r="B8" s="23">
        <v>7</v>
      </c>
      <c r="D8" s="28" t="s">
        <v>7</v>
      </c>
      <c r="G8" s="1"/>
      <c r="H8" s="29"/>
      <c r="I8" s="25"/>
      <c r="J8" s="25"/>
      <c r="K8" s="26"/>
      <c r="L8" s="27"/>
      <c r="M8" s="27"/>
      <c r="N8" s="27"/>
    </row>
    <row r="9" spans="2:14" ht="12.75">
      <c r="B9" s="23">
        <v>8</v>
      </c>
      <c r="D9" s="28" t="s">
        <v>32</v>
      </c>
      <c r="G9" s="1"/>
      <c r="H9" s="29"/>
      <c r="I9" s="25"/>
      <c r="J9" s="25"/>
      <c r="K9" s="26"/>
      <c r="L9" s="27"/>
      <c r="M9" s="27"/>
      <c r="N9" s="27"/>
    </row>
    <row r="10" spans="2:14" ht="12.75">
      <c r="B10" s="23">
        <v>9</v>
      </c>
      <c r="D10" s="28" t="s">
        <v>4</v>
      </c>
      <c r="G10" s="1"/>
      <c r="H10" s="29"/>
      <c r="I10" s="25"/>
      <c r="J10" s="25"/>
      <c r="K10" s="26"/>
      <c r="L10" s="27"/>
      <c r="M10" s="27"/>
      <c r="N10" s="27"/>
    </row>
    <row r="11" spans="2:14" ht="12.75">
      <c r="B11" s="23">
        <v>10</v>
      </c>
      <c r="D11" s="30" t="s">
        <v>20</v>
      </c>
      <c r="G11" s="1"/>
      <c r="H11" s="29"/>
      <c r="I11" s="25"/>
      <c r="J11" s="25"/>
      <c r="K11" s="26"/>
      <c r="L11" s="27"/>
      <c r="M11" s="27"/>
      <c r="N11" s="27"/>
    </row>
    <row r="12" spans="2:14" ht="12.75">
      <c r="B12" s="23"/>
      <c r="D12" s="8"/>
      <c r="G12" s="1"/>
      <c r="H12" s="29"/>
      <c r="I12" s="25"/>
      <c r="J12" s="25"/>
      <c r="K12" s="26"/>
      <c r="L12" s="27"/>
      <c r="M12" s="27"/>
      <c r="N12" s="27"/>
    </row>
    <row r="13" spans="2:14" ht="12.75">
      <c r="B13" s="23"/>
      <c r="D13" s="8"/>
      <c r="G13" s="1"/>
      <c r="H13" s="29"/>
      <c r="I13" s="25"/>
      <c r="J13" s="25"/>
      <c r="K13" s="26"/>
      <c r="L13" s="27"/>
      <c r="M13" s="27"/>
      <c r="N13" s="27"/>
    </row>
    <row r="14" spans="2:14" ht="12.75">
      <c r="B14" s="23"/>
      <c r="D14" s="8"/>
      <c r="G14" s="1"/>
      <c r="H14" s="29"/>
      <c r="I14" s="25"/>
      <c r="J14" s="25"/>
      <c r="K14" s="26"/>
      <c r="L14" s="27"/>
      <c r="M14" s="27"/>
      <c r="N14" s="27"/>
    </row>
    <row r="15" spans="2:14" ht="12.75">
      <c r="B15" s="23"/>
      <c r="D15" s="8"/>
      <c r="G15" s="1"/>
      <c r="H15" s="29"/>
      <c r="I15" s="25"/>
      <c r="J15" s="25"/>
      <c r="K15" s="26"/>
      <c r="L15" s="27"/>
      <c r="M15" s="27"/>
      <c r="N15" s="27"/>
    </row>
    <row r="16" spans="7:16" ht="13.5" thickBot="1">
      <c r="G16" s="8"/>
      <c r="H16" s="8"/>
      <c r="J16" s="31"/>
      <c r="L16" s="33"/>
      <c r="M16" s="33"/>
      <c r="N16" s="33"/>
      <c r="P16" s="56"/>
    </row>
    <row r="17" spans="7:37" ht="14.25" thickBot="1" thickTop="1">
      <c r="G17" s="8"/>
      <c r="H17" s="8"/>
      <c r="J17" s="31"/>
      <c r="L17" s="33"/>
      <c r="M17" s="33"/>
      <c r="N17" s="33"/>
      <c r="P17" s="56"/>
      <c r="X17" s="63" t="s">
        <v>18</v>
      </c>
      <c r="Y17" s="64" t="s">
        <v>35</v>
      </c>
      <c r="Z17" s="65" t="s">
        <v>36</v>
      </c>
      <c r="AA17" s="66" t="s">
        <v>37</v>
      </c>
      <c r="AC17" s="67">
        <v>1</v>
      </c>
      <c r="AD17" s="68">
        <v>2</v>
      </c>
      <c r="AE17" s="67">
        <v>3</v>
      </c>
      <c r="AF17" s="68">
        <v>4</v>
      </c>
      <c r="AG17" s="67">
        <v>5</v>
      </c>
      <c r="AH17" s="68">
        <v>6</v>
      </c>
      <c r="AI17" s="67">
        <v>7</v>
      </c>
      <c r="AJ17" s="68">
        <v>8</v>
      </c>
      <c r="AK17" s="67">
        <v>9</v>
      </c>
    </row>
    <row r="18" spans="3:37" ht="19.5" thickBot="1" thickTop="1">
      <c r="C18" s="34" t="s">
        <v>23</v>
      </c>
      <c r="D18" s="35">
        <v>37129</v>
      </c>
      <c r="E18" s="36"/>
      <c r="F18" s="38"/>
      <c r="G18" s="36"/>
      <c r="H18" s="37"/>
      <c r="I18" s="38"/>
      <c r="J18" s="39"/>
      <c r="L18" s="69">
        <v>1</v>
      </c>
      <c r="M18" s="70" t="s">
        <v>38</v>
      </c>
      <c r="N18" s="71" t="s">
        <v>35</v>
      </c>
      <c r="O18" s="72" t="s">
        <v>39</v>
      </c>
      <c r="P18" s="73" t="s">
        <v>40</v>
      </c>
      <c r="Q18" s="69">
        <v>1</v>
      </c>
      <c r="R18" s="70" t="s">
        <v>38</v>
      </c>
      <c r="S18" s="71" t="s">
        <v>35</v>
      </c>
      <c r="T18" s="72" t="s">
        <v>39</v>
      </c>
      <c r="U18" s="73" t="s">
        <v>40</v>
      </c>
      <c r="X18" s="74" t="s">
        <v>20</v>
      </c>
      <c r="Y18" s="75">
        <v>18</v>
      </c>
      <c r="Z18" s="76">
        <f aca="true" t="shared" si="0" ref="Z18:Z27">SUM(AC18:AK18)</f>
        <v>670</v>
      </c>
      <c r="AA18" s="77">
        <f aca="true" t="shared" si="1" ref="AA18:AA27">Z18/9</f>
        <v>74.44444444444444</v>
      </c>
      <c r="AC18" s="4">
        <v>69.5</v>
      </c>
      <c r="AD18" s="4">
        <v>79.5</v>
      </c>
      <c r="AE18" s="4">
        <v>80</v>
      </c>
      <c r="AF18" s="4">
        <v>75</v>
      </c>
      <c r="AG18" s="4">
        <v>73.5</v>
      </c>
      <c r="AH18" s="4">
        <v>86</v>
      </c>
      <c r="AI18" s="4">
        <v>77.5</v>
      </c>
      <c r="AJ18" s="4">
        <v>72</v>
      </c>
      <c r="AK18" s="4">
        <v>57</v>
      </c>
    </row>
    <row r="19" spans="1:37" ht="18.75" thickBot="1">
      <c r="A19">
        <v>1</v>
      </c>
      <c r="B19">
        <v>6</v>
      </c>
      <c r="C19" s="40"/>
      <c r="D19" s="35" t="str">
        <f>INDEX($D$2:$D$11,A19)</f>
        <v>TORMENTINO</v>
      </c>
      <c r="E19" s="41">
        <v>1</v>
      </c>
      <c r="F19" s="50">
        <v>71.5</v>
      </c>
      <c r="G19" s="36" t="str">
        <f>INDEX($D$2:$D$11,B19)</f>
        <v>MO MUORI</v>
      </c>
      <c r="H19" s="41">
        <v>3</v>
      </c>
      <c r="I19" s="51">
        <v>79.5</v>
      </c>
      <c r="J19" s="39"/>
      <c r="L19" s="78">
        <v>1</v>
      </c>
      <c r="M19" s="74" t="s">
        <v>8</v>
      </c>
      <c r="N19" s="75">
        <v>3</v>
      </c>
      <c r="O19" s="76">
        <v>79.5</v>
      </c>
      <c r="P19" s="105">
        <v>79.5</v>
      </c>
      <c r="Q19" s="78">
        <v>6</v>
      </c>
      <c r="R19" s="74" t="s">
        <v>2</v>
      </c>
      <c r="S19" s="75">
        <v>1</v>
      </c>
      <c r="T19" s="76">
        <v>66</v>
      </c>
      <c r="U19" s="105">
        <v>66</v>
      </c>
      <c r="X19" s="74" t="s">
        <v>1</v>
      </c>
      <c r="Y19" s="75">
        <v>17</v>
      </c>
      <c r="Z19" s="76">
        <f t="shared" si="0"/>
        <v>672.5</v>
      </c>
      <c r="AA19" s="77">
        <f t="shared" si="1"/>
        <v>74.72222222222223</v>
      </c>
      <c r="AC19" s="4">
        <v>75</v>
      </c>
      <c r="AD19" s="4">
        <v>80.5</v>
      </c>
      <c r="AE19" s="4">
        <v>75</v>
      </c>
      <c r="AF19" s="4">
        <v>71.5</v>
      </c>
      <c r="AG19" s="4">
        <v>72</v>
      </c>
      <c r="AH19" s="4">
        <v>71.5</v>
      </c>
      <c r="AI19" s="4">
        <v>76</v>
      </c>
      <c r="AJ19" s="4">
        <v>75.5</v>
      </c>
      <c r="AK19" s="4">
        <v>75.5</v>
      </c>
    </row>
    <row r="20" spans="1:37" ht="18.75" thickBot="1">
      <c r="A20">
        <v>2</v>
      </c>
      <c r="B20">
        <v>5</v>
      </c>
      <c r="C20" s="42"/>
      <c r="D20" s="35" t="str">
        <f>INDEX($D$2:$D$11,A20)</f>
        <v>AD CAPOCCHIAM</v>
      </c>
      <c r="E20" s="41">
        <v>0</v>
      </c>
      <c r="F20" s="50">
        <v>64.5</v>
      </c>
      <c r="G20" s="36" t="str">
        <f>INDEX($D$2:$D$11,B20)</f>
        <v>LAUDANO VI PUNIRA'</v>
      </c>
      <c r="H20" s="41">
        <v>0</v>
      </c>
      <c r="I20" s="50">
        <v>66</v>
      </c>
      <c r="J20" s="39"/>
      <c r="L20" s="79">
        <v>2</v>
      </c>
      <c r="M20" s="74" t="s">
        <v>1</v>
      </c>
      <c r="N20" s="75">
        <v>3</v>
      </c>
      <c r="O20" s="76">
        <v>75</v>
      </c>
      <c r="P20" s="105">
        <v>75</v>
      </c>
      <c r="Q20" s="79">
        <v>7</v>
      </c>
      <c r="R20" s="74" t="s">
        <v>5</v>
      </c>
      <c r="S20" s="75">
        <v>1</v>
      </c>
      <c r="T20" s="76">
        <v>64.5</v>
      </c>
      <c r="U20" s="105">
        <v>64.5</v>
      </c>
      <c r="X20" s="74" t="s">
        <v>8</v>
      </c>
      <c r="Y20" s="75">
        <v>16</v>
      </c>
      <c r="Z20" s="76">
        <f t="shared" si="0"/>
        <v>666.5</v>
      </c>
      <c r="AA20" s="77">
        <f t="shared" si="1"/>
        <v>74.05555555555556</v>
      </c>
      <c r="AC20" s="4">
        <v>79.5</v>
      </c>
      <c r="AD20" s="4">
        <v>75</v>
      </c>
      <c r="AE20" s="4">
        <v>73.5</v>
      </c>
      <c r="AF20" s="4">
        <v>71</v>
      </c>
      <c r="AG20" s="4">
        <v>86.5</v>
      </c>
      <c r="AH20" s="4">
        <v>71</v>
      </c>
      <c r="AI20" s="4">
        <v>60</v>
      </c>
      <c r="AJ20" s="4">
        <v>72.5</v>
      </c>
      <c r="AK20" s="4">
        <v>77.5</v>
      </c>
    </row>
    <row r="21" spans="1:37" ht="18.75" thickBot="1">
      <c r="A21">
        <v>3</v>
      </c>
      <c r="B21">
        <v>4</v>
      </c>
      <c r="C21" s="42"/>
      <c r="D21" s="35" t="str">
        <f>INDEX($D$2:$D$11,A21)</f>
        <v>NEW TIM</v>
      </c>
      <c r="E21" s="41">
        <v>0</v>
      </c>
      <c r="F21" s="51">
        <v>63.5</v>
      </c>
      <c r="G21" s="36" t="str">
        <f>INDEX($D$2:$D$11,B21)</f>
        <v>LES SASICCES</v>
      </c>
      <c r="H21" s="41">
        <v>2</v>
      </c>
      <c r="I21" s="50">
        <v>75</v>
      </c>
      <c r="J21" s="39"/>
      <c r="L21" s="79">
        <v>3</v>
      </c>
      <c r="M21" s="74" t="s">
        <v>20</v>
      </c>
      <c r="N21" s="75">
        <v>3</v>
      </c>
      <c r="O21" s="76">
        <v>69.5</v>
      </c>
      <c r="P21" s="105">
        <v>69.5</v>
      </c>
      <c r="Q21" s="79">
        <v>8</v>
      </c>
      <c r="R21" s="74" t="s">
        <v>6</v>
      </c>
      <c r="S21" s="75">
        <v>0</v>
      </c>
      <c r="T21" s="76">
        <v>71.5</v>
      </c>
      <c r="U21" s="105">
        <v>71.5</v>
      </c>
      <c r="X21" s="74" t="s">
        <v>6</v>
      </c>
      <c r="Y21" s="75">
        <v>13</v>
      </c>
      <c r="Z21" s="76">
        <f t="shared" si="0"/>
        <v>622</v>
      </c>
      <c r="AA21" s="77">
        <f t="shared" si="1"/>
        <v>69.11111111111111</v>
      </c>
      <c r="AC21" s="4">
        <v>71.5</v>
      </c>
      <c r="AD21" s="4">
        <v>68.5</v>
      </c>
      <c r="AE21" s="4">
        <v>71.5</v>
      </c>
      <c r="AF21" s="4">
        <v>63</v>
      </c>
      <c r="AG21" s="4">
        <v>63.5</v>
      </c>
      <c r="AH21" s="4">
        <v>70</v>
      </c>
      <c r="AI21" s="4">
        <v>66.5</v>
      </c>
      <c r="AJ21" s="4">
        <v>72.5</v>
      </c>
      <c r="AK21" s="4">
        <v>75</v>
      </c>
    </row>
    <row r="22" spans="1:37" ht="18.75" thickBot="1">
      <c r="A22">
        <v>9</v>
      </c>
      <c r="B22">
        <v>8</v>
      </c>
      <c r="C22" s="42"/>
      <c r="D22" s="35" t="str">
        <f>INDEX($D$2:$D$11,A22)</f>
        <v>ALBATROS</v>
      </c>
      <c r="E22" s="41">
        <v>3</v>
      </c>
      <c r="F22" s="51">
        <v>82</v>
      </c>
      <c r="G22" s="36" t="str">
        <f>INDEX($D$2:$D$11,B22)</f>
        <v>TORO LOCO</v>
      </c>
      <c r="H22" s="41">
        <v>3</v>
      </c>
      <c r="I22" s="50">
        <v>81.5</v>
      </c>
      <c r="J22" s="39"/>
      <c r="L22" s="79">
        <v>4</v>
      </c>
      <c r="M22" s="74" t="s">
        <v>4</v>
      </c>
      <c r="N22" s="75">
        <v>1</v>
      </c>
      <c r="O22" s="76">
        <v>82</v>
      </c>
      <c r="P22" s="105">
        <v>82</v>
      </c>
      <c r="Q22" s="79">
        <v>9</v>
      </c>
      <c r="R22" s="74" t="s">
        <v>3</v>
      </c>
      <c r="S22" s="75">
        <v>0</v>
      </c>
      <c r="T22" s="76">
        <v>63.5</v>
      </c>
      <c r="U22" s="105">
        <v>63.5</v>
      </c>
      <c r="X22" s="74" t="s">
        <v>7</v>
      </c>
      <c r="Y22" s="75">
        <v>11</v>
      </c>
      <c r="Z22" s="76">
        <f t="shared" si="0"/>
        <v>603</v>
      </c>
      <c r="AA22" s="77">
        <f t="shared" si="1"/>
        <v>67</v>
      </c>
      <c r="AC22" s="4">
        <v>63</v>
      </c>
      <c r="AD22" s="4">
        <v>66.5</v>
      </c>
      <c r="AE22" s="4">
        <v>67</v>
      </c>
      <c r="AF22" s="4">
        <v>70</v>
      </c>
      <c r="AG22" s="4">
        <v>69</v>
      </c>
      <c r="AH22" s="4">
        <v>68</v>
      </c>
      <c r="AI22" s="4">
        <v>71</v>
      </c>
      <c r="AJ22" s="4">
        <v>60.5</v>
      </c>
      <c r="AK22" s="4">
        <v>68</v>
      </c>
    </row>
    <row r="23" spans="1:37" ht="18.75" thickBot="1">
      <c r="A23">
        <v>10</v>
      </c>
      <c r="B23">
        <v>7</v>
      </c>
      <c r="C23" s="42"/>
      <c r="D23" s="35" t="str">
        <f>INDEX($D$2:$D$11,A23)</f>
        <v>REAL VITELLOZZO</v>
      </c>
      <c r="E23" s="41">
        <v>1</v>
      </c>
      <c r="F23" s="51">
        <v>69.54</v>
      </c>
      <c r="G23" s="36" t="str">
        <f>INDEX($D$2:$D$11,B23)</f>
        <v>CUCCIOLO</v>
      </c>
      <c r="H23" s="41">
        <v>0</v>
      </c>
      <c r="I23" s="50">
        <v>63</v>
      </c>
      <c r="J23" s="39"/>
      <c r="L23" s="80">
        <v>5</v>
      </c>
      <c r="M23" s="74" t="s">
        <v>32</v>
      </c>
      <c r="N23" s="75">
        <v>1</v>
      </c>
      <c r="O23" s="76">
        <v>81.5</v>
      </c>
      <c r="P23" s="105">
        <v>81.5</v>
      </c>
      <c r="Q23" s="80">
        <v>10</v>
      </c>
      <c r="R23" s="81" t="s">
        <v>7</v>
      </c>
      <c r="S23" s="82">
        <v>0</v>
      </c>
      <c r="T23" s="76">
        <v>63</v>
      </c>
      <c r="U23" s="105">
        <v>63</v>
      </c>
      <c r="X23" s="74" t="s">
        <v>5</v>
      </c>
      <c r="Y23" s="75">
        <v>9</v>
      </c>
      <c r="Z23" s="76">
        <f t="shared" si="0"/>
        <v>609.5</v>
      </c>
      <c r="AA23" s="77">
        <f t="shared" si="1"/>
        <v>67.72222222222223</v>
      </c>
      <c r="AC23" s="4">
        <v>64.5</v>
      </c>
      <c r="AD23" s="4">
        <v>76.5</v>
      </c>
      <c r="AE23" s="4">
        <v>64.5</v>
      </c>
      <c r="AF23" s="4">
        <v>74</v>
      </c>
      <c r="AG23" s="4">
        <v>68</v>
      </c>
      <c r="AH23" s="4">
        <v>66.5</v>
      </c>
      <c r="AI23" s="4">
        <v>69.5</v>
      </c>
      <c r="AJ23" s="4">
        <v>64.5</v>
      </c>
      <c r="AK23" s="4">
        <v>61.5</v>
      </c>
    </row>
    <row r="24" spans="3:37" ht="18.75" thickTop="1">
      <c r="C24" s="22"/>
      <c r="D24" s="48"/>
      <c r="E24" s="49"/>
      <c r="F24" s="44"/>
      <c r="G24" s="49"/>
      <c r="H24" s="49"/>
      <c r="I24" s="44"/>
      <c r="J24" s="44"/>
      <c r="L24" s="83"/>
      <c r="M24" s="83"/>
      <c r="N24" s="83"/>
      <c r="X24" s="74" t="s">
        <v>71</v>
      </c>
      <c r="Y24" s="75">
        <v>8</v>
      </c>
      <c r="Z24" s="76">
        <f t="shared" si="0"/>
        <v>621.5</v>
      </c>
      <c r="AA24" s="77">
        <f t="shared" si="1"/>
        <v>69.05555555555556</v>
      </c>
      <c r="AC24" s="4">
        <v>66</v>
      </c>
      <c r="AD24" s="4">
        <v>72.5</v>
      </c>
      <c r="AE24" s="4">
        <v>68.5</v>
      </c>
      <c r="AF24" s="4">
        <v>71.5</v>
      </c>
      <c r="AG24" s="4">
        <v>66.5</v>
      </c>
      <c r="AH24" s="4">
        <v>66</v>
      </c>
      <c r="AI24" s="4">
        <v>74.5</v>
      </c>
      <c r="AJ24" s="4">
        <v>70.5</v>
      </c>
      <c r="AK24" s="4">
        <v>65.5</v>
      </c>
    </row>
    <row r="25" spans="3:37" ht="18.75" thickBot="1">
      <c r="C25" s="22"/>
      <c r="D25" s="48"/>
      <c r="E25" s="49"/>
      <c r="F25" s="44"/>
      <c r="G25" s="49"/>
      <c r="H25" s="49"/>
      <c r="I25" s="44"/>
      <c r="J25" s="44"/>
      <c r="L25" s="83"/>
      <c r="M25" s="83"/>
      <c r="N25" s="83"/>
      <c r="X25" s="74" t="s">
        <v>4</v>
      </c>
      <c r="Y25" s="75">
        <v>7</v>
      </c>
      <c r="Z25" s="76">
        <f t="shared" si="0"/>
        <v>644</v>
      </c>
      <c r="AA25" s="77">
        <f t="shared" si="1"/>
        <v>71.55555555555556</v>
      </c>
      <c r="AC25" s="4">
        <v>82</v>
      </c>
      <c r="AD25" s="4">
        <v>77</v>
      </c>
      <c r="AE25" s="4">
        <v>64.5</v>
      </c>
      <c r="AF25" s="4">
        <v>73.5</v>
      </c>
      <c r="AG25" s="4">
        <v>67</v>
      </c>
      <c r="AH25" s="4">
        <v>72.5</v>
      </c>
      <c r="AI25" s="4">
        <v>68</v>
      </c>
      <c r="AJ25" s="4">
        <v>71</v>
      </c>
      <c r="AK25" s="4">
        <v>68.5</v>
      </c>
    </row>
    <row r="26" spans="3:37" ht="19.5" thickBot="1" thickTop="1">
      <c r="C26" s="34" t="s">
        <v>24</v>
      </c>
      <c r="D26" s="35">
        <v>37143</v>
      </c>
      <c r="E26" s="36"/>
      <c r="F26" s="38"/>
      <c r="G26" s="36"/>
      <c r="H26" s="37"/>
      <c r="I26" s="38"/>
      <c r="J26" s="39"/>
      <c r="L26" s="69">
        <v>2</v>
      </c>
      <c r="M26" s="70" t="s">
        <v>38</v>
      </c>
      <c r="N26" s="71" t="s">
        <v>35</v>
      </c>
      <c r="O26" s="72" t="s">
        <v>39</v>
      </c>
      <c r="P26" s="73" t="s">
        <v>40</v>
      </c>
      <c r="Q26" s="69">
        <v>2</v>
      </c>
      <c r="R26" s="70" t="s">
        <v>38</v>
      </c>
      <c r="S26" s="71" t="s">
        <v>35</v>
      </c>
      <c r="T26" s="72" t="s">
        <v>39</v>
      </c>
      <c r="U26" s="73" t="s">
        <v>40</v>
      </c>
      <c r="X26" s="74" t="s">
        <v>32</v>
      </c>
      <c r="Y26" s="75">
        <v>7</v>
      </c>
      <c r="Z26" s="76">
        <f t="shared" si="0"/>
        <v>612.5</v>
      </c>
      <c r="AA26" s="77">
        <f t="shared" si="1"/>
        <v>68.05555555555556</v>
      </c>
      <c r="AC26" s="4">
        <v>81.5</v>
      </c>
      <c r="AD26" s="4">
        <v>61.5</v>
      </c>
      <c r="AE26" s="4">
        <v>63</v>
      </c>
      <c r="AF26" s="4">
        <v>75</v>
      </c>
      <c r="AG26" s="4">
        <v>59.5</v>
      </c>
      <c r="AH26" s="4">
        <v>69.5</v>
      </c>
      <c r="AI26" s="4">
        <v>68.5</v>
      </c>
      <c r="AJ26" s="4">
        <v>73</v>
      </c>
      <c r="AK26" s="4">
        <v>61</v>
      </c>
    </row>
    <row r="27" spans="1:37" ht="18.75" thickBot="1">
      <c r="A27">
        <v>8</v>
      </c>
      <c r="B27">
        <v>4</v>
      </c>
      <c r="C27" s="22"/>
      <c r="D27" s="35" t="str">
        <f>INDEX($D$2:$D$11,A27)</f>
        <v>TORO LOCO</v>
      </c>
      <c r="E27" s="41">
        <v>0</v>
      </c>
      <c r="F27" s="50">
        <v>61.5</v>
      </c>
      <c r="G27" s="36" t="str">
        <f>INDEX($D$2:$D$11,B27)</f>
        <v>LES SASICCES</v>
      </c>
      <c r="H27" s="41">
        <v>4</v>
      </c>
      <c r="I27" s="51">
        <v>80.5</v>
      </c>
      <c r="J27" s="39"/>
      <c r="L27" s="78">
        <v>1</v>
      </c>
      <c r="M27" s="74" t="s">
        <v>1</v>
      </c>
      <c r="N27" s="75">
        <v>6</v>
      </c>
      <c r="O27" s="76">
        <v>155.5</v>
      </c>
      <c r="P27" s="105">
        <v>77.75</v>
      </c>
      <c r="Q27" s="78">
        <v>6</v>
      </c>
      <c r="R27" s="84" t="s">
        <v>2</v>
      </c>
      <c r="S27" s="85">
        <v>2</v>
      </c>
      <c r="T27" s="86">
        <v>138.5</v>
      </c>
      <c r="U27" s="105">
        <v>69.25</v>
      </c>
      <c r="X27" s="81" t="s">
        <v>3</v>
      </c>
      <c r="Y27" s="82">
        <v>6</v>
      </c>
      <c r="Z27" s="76">
        <f t="shared" si="0"/>
        <v>597.5</v>
      </c>
      <c r="AA27" s="77">
        <f t="shared" si="1"/>
        <v>66.38888888888889</v>
      </c>
      <c r="AC27" s="4">
        <v>63.5</v>
      </c>
      <c r="AD27" s="4">
        <v>69</v>
      </c>
      <c r="AE27" s="4">
        <v>62.5</v>
      </c>
      <c r="AF27" s="4">
        <v>61.5</v>
      </c>
      <c r="AG27" s="4">
        <v>64</v>
      </c>
      <c r="AH27" s="4">
        <v>75</v>
      </c>
      <c r="AI27" s="4">
        <v>66</v>
      </c>
      <c r="AJ27" s="4">
        <v>59.5</v>
      </c>
      <c r="AK27" s="4">
        <v>76.5</v>
      </c>
    </row>
    <row r="28" spans="1:21" ht="19.5" thickBot="1" thickTop="1">
      <c r="A28">
        <v>5</v>
      </c>
      <c r="B28">
        <v>3</v>
      </c>
      <c r="C28" s="22"/>
      <c r="D28" s="35" t="str">
        <f>INDEX($D$2:$D$11,A28)</f>
        <v>LAUDANO VI PUNIRA'</v>
      </c>
      <c r="E28" s="41">
        <v>1</v>
      </c>
      <c r="F28" s="50">
        <v>72.5</v>
      </c>
      <c r="G28" s="36" t="str">
        <f>INDEX($D$2:$D$11,B28)</f>
        <v>NEW TIM</v>
      </c>
      <c r="H28" s="41">
        <v>1</v>
      </c>
      <c r="I28" s="50">
        <v>69</v>
      </c>
      <c r="J28" s="39"/>
      <c r="L28" s="79">
        <v>2</v>
      </c>
      <c r="M28" s="74" t="s">
        <v>8</v>
      </c>
      <c r="N28" s="75">
        <v>4</v>
      </c>
      <c r="O28" s="76">
        <v>154.5</v>
      </c>
      <c r="P28" s="105">
        <v>77.25</v>
      </c>
      <c r="Q28" s="79">
        <v>7</v>
      </c>
      <c r="R28" s="87" t="s">
        <v>32</v>
      </c>
      <c r="S28" s="75">
        <v>1</v>
      </c>
      <c r="T28" s="76">
        <v>143</v>
      </c>
      <c r="U28" s="105">
        <v>71.5</v>
      </c>
    </row>
    <row r="29" spans="1:21" ht="18.75" thickBot="1">
      <c r="A29">
        <v>6</v>
      </c>
      <c r="B29">
        <v>2</v>
      </c>
      <c r="C29" s="22"/>
      <c r="D29" s="35" t="str">
        <f>INDEX($D$2:$D$11,A29)</f>
        <v>MO MUORI</v>
      </c>
      <c r="E29" s="41">
        <v>2</v>
      </c>
      <c r="F29" s="51">
        <v>75</v>
      </c>
      <c r="G29" s="36" t="str">
        <f>INDEX($D$2:$D$11,B29)</f>
        <v>AD CAPOCCHIAM</v>
      </c>
      <c r="H29" s="41">
        <v>2</v>
      </c>
      <c r="I29" s="50">
        <v>76.5</v>
      </c>
      <c r="J29" s="39"/>
      <c r="L29" s="79">
        <v>3</v>
      </c>
      <c r="M29" s="74" t="s">
        <v>20</v>
      </c>
      <c r="N29" s="75">
        <v>4</v>
      </c>
      <c r="O29" s="76">
        <v>149</v>
      </c>
      <c r="P29" s="105">
        <v>74.5</v>
      </c>
      <c r="Q29" s="79">
        <v>8</v>
      </c>
      <c r="R29" s="87" t="s">
        <v>6</v>
      </c>
      <c r="S29" s="75">
        <v>1</v>
      </c>
      <c r="T29" s="76">
        <v>140</v>
      </c>
      <c r="U29" s="105">
        <v>70</v>
      </c>
    </row>
    <row r="30" spans="1:21" ht="18.75" thickBot="1">
      <c r="A30">
        <v>7</v>
      </c>
      <c r="B30">
        <v>1</v>
      </c>
      <c r="C30" s="22"/>
      <c r="D30" s="35" t="str">
        <f>INDEX($D$2:$D$11,A30)</f>
        <v>CUCCIOLO</v>
      </c>
      <c r="E30" s="41">
        <v>1</v>
      </c>
      <c r="F30" s="51">
        <v>66.6</v>
      </c>
      <c r="G30" s="36" t="str">
        <f>INDEX($D$2:$D$11,B30)</f>
        <v>TORMENTINO</v>
      </c>
      <c r="H30" s="41">
        <v>1</v>
      </c>
      <c r="I30" s="50">
        <v>68.5</v>
      </c>
      <c r="J30" s="39"/>
      <c r="L30" s="79">
        <v>4</v>
      </c>
      <c r="M30" s="74" t="s">
        <v>4</v>
      </c>
      <c r="N30" s="75">
        <v>2</v>
      </c>
      <c r="O30" s="76">
        <v>159</v>
      </c>
      <c r="P30" s="105">
        <v>79.5</v>
      </c>
      <c r="Q30" s="79">
        <v>9</v>
      </c>
      <c r="R30" s="87" t="s">
        <v>3</v>
      </c>
      <c r="S30" s="75">
        <v>1</v>
      </c>
      <c r="T30" s="76">
        <v>132.5</v>
      </c>
      <c r="U30" s="105">
        <v>66.25</v>
      </c>
    </row>
    <row r="31" spans="1:35" ht="18.75" thickBot="1">
      <c r="A31">
        <v>9</v>
      </c>
      <c r="B31">
        <v>10</v>
      </c>
      <c r="C31" s="22"/>
      <c r="D31" s="35" t="str">
        <f>INDEX($D$2:$D$11,A31)</f>
        <v>ALBATROS</v>
      </c>
      <c r="E31" s="41">
        <v>2</v>
      </c>
      <c r="F31" s="51">
        <v>77</v>
      </c>
      <c r="G31" s="36" t="str">
        <f>INDEX($D$2:$D$11,B31)</f>
        <v>REAL VITELLOZZO</v>
      </c>
      <c r="H31" s="41">
        <v>2</v>
      </c>
      <c r="I31" s="50">
        <v>79.5</v>
      </c>
      <c r="J31" s="39"/>
      <c r="L31" s="80">
        <v>5</v>
      </c>
      <c r="M31" s="74" t="s">
        <v>5</v>
      </c>
      <c r="N31" s="75">
        <v>2</v>
      </c>
      <c r="O31" s="76">
        <v>141</v>
      </c>
      <c r="P31" s="105">
        <v>70.5</v>
      </c>
      <c r="Q31" s="80">
        <v>10</v>
      </c>
      <c r="R31" s="88" t="s">
        <v>7</v>
      </c>
      <c r="S31" s="82">
        <v>1</v>
      </c>
      <c r="T31" s="89">
        <v>129.5</v>
      </c>
      <c r="U31" s="105">
        <v>64.75</v>
      </c>
      <c r="Z31"/>
      <c r="AE31" s="1"/>
      <c r="AF31" s="1"/>
      <c r="AG31" s="1"/>
      <c r="AH31" s="1"/>
      <c r="AI31" s="1"/>
    </row>
    <row r="32" spans="3:35" ht="13.5" thickTop="1">
      <c r="C32" s="22"/>
      <c r="D32" s="48"/>
      <c r="E32" s="49"/>
      <c r="F32" s="44"/>
      <c r="G32" s="49"/>
      <c r="H32" s="49"/>
      <c r="I32" s="44"/>
      <c r="J32" s="44"/>
      <c r="L32" s="83"/>
      <c r="M32" s="83"/>
      <c r="N32" s="83"/>
      <c r="O32" s="90"/>
      <c r="P32" s="91"/>
      <c r="Q32" s="92"/>
      <c r="R32" s="92"/>
      <c r="S32" s="92"/>
      <c r="T32" s="90"/>
      <c r="W32" s="45"/>
      <c r="Z32"/>
      <c r="AE32" s="1"/>
      <c r="AF32" s="1"/>
      <c r="AG32" s="1"/>
      <c r="AH32" s="1"/>
      <c r="AI32" s="1"/>
    </row>
    <row r="33" spans="3:35" ht="15" thickBot="1">
      <c r="C33" s="22"/>
      <c r="D33" s="48"/>
      <c r="E33" s="49"/>
      <c r="F33" s="44"/>
      <c r="G33" s="49"/>
      <c r="H33" s="49"/>
      <c r="I33" s="44"/>
      <c r="J33" s="44"/>
      <c r="K33" s="93"/>
      <c r="L33" s="94"/>
      <c r="M33" s="94"/>
      <c r="N33" s="94"/>
      <c r="O33" s="90"/>
      <c r="P33" s="91"/>
      <c r="Q33" s="92"/>
      <c r="R33" s="92"/>
      <c r="S33" s="92"/>
      <c r="T33" s="90"/>
      <c r="U33" s="95"/>
      <c r="V33" s="93"/>
      <c r="Z33"/>
      <c r="AE33" s="1"/>
      <c r="AF33" s="1"/>
      <c r="AG33" s="1"/>
      <c r="AH33" s="1"/>
      <c r="AI33" s="1"/>
    </row>
    <row r="34" spans="3:35" ht="19.5" thickBot="1" thickTop="1">
      <c r="C34" s="34" t="s">
        <v>25</v>
      </c>
      <c r="D34" s="35">
        <v>37150</v>
      </c>
      <c r="E34" s="36"/>
      <c r="F34" s="38"/>
      <c r="G34" s="36"/>
      <c r="H34" s="37"/>
      <c r="I34" s="38"/>
      <c r="J34" s="39"/>
      <c r="K34" s="93"/>
      <c r="L34" s="69">
        <v>3</v>
      </c>
      <c r="M34" s="70" t="s">
        <v>38</v>
      </c>
      <c r="N34" s="71" t="s">
        <v>35</v>
      </c>
      <c r="O34" s="72" t="s">
        <v>39</v>
      </c>
      <c r="P34" s="73" t="s">
        <v>40</v>
      </c>
      <c r="Q34" s="69">
        <v>3</v>
      </c>
      <c r="R34" s="70" t="s">
        <v>38</v>
      </c>
      <c r="S34" s="71" t="s">
        <v>35</v>
      </c>
      <c r="T34" s="72" t="s">
        <v>39</v>
      </c>
      <c r="U34" s="73" t="s">
        <v>40</v>
      </c>
      <c r="V34" s="93"/>
      <c r="Z34"/>
      <c r="AE34" s="1"/>
      <c r="AF34" s="1"/>
      <c r="AG34" s="1"/>
      <c r="AH34" s="1"/>
      <c r="AI34" s="1"/>
    </row>
    <row r="35" spans="1:35" ht="18.75" thickBot="1">
      <c r="A35">
        <v>1</v>
      </c>
      <c r="B35">
        <v>9</v>
      </c>
      <c r="C35" s="22"/>
      <c r="D35" s="35" t="str">
        <f>INDEX($D$2:$D$11,A35)</f>
        <v>TORMENTINO</v>
      </c>
      <c r="E35" s="41">
        <v>1</v>
      </c>
      <c r="F35" s="50">
        <v>71.5</v>
      </c>
      <c r="G35" s="36" t="str">
        <f>INDEX($D$2:$D$11,B35)</f>
        <v>ALBATROS</v>
      </c>
      <c r="H35" s="41">
        <v>0</v>
      </c>
      <c r="I35" s="51">
        <v>64.5</v>
      </c>
      <c r="J35" s="39"/>
      <c r="K35" s="93"/>
      <c r="L35" s="78">
        <v>1</v>
      </c>
      <c r="M35" s="74" t="s">
        <v>1</v>
      </c>
      <c r="N35" s="75">
        <v>9</v>
      </c>
      <c r="O35" s="76">
        <v>230.5</v>
      </c>
      <c r="P35" s="105">
        <v>76.83333333333333</v>
      </c>
      <c r="Q35" s="78">
        <v>6</v>
      </c>
      <c r="R35" s="74" t="s">
        <v>4</v>
      </c>
      <c r="S35" s="75">
        <v>2</v>
      </c>
      <c r="T35" s="76">
        <v>223.5</v>
      </c>
      <c r="U35" s="77">
        <v>74.5</v>
      </c>
      <c r="V35" s="93"/>
      <c r="Z35"/>
      <c r="AE35" s="1"/>
      <c r="AF35" s="1"/>
      <c r="AG35" s="1"/>
      <c r="AH35" s="1"/>
      <c r="AI35" s="1"/>
    </row>
    <row r="36" spans="1:35" ht="18.75" thickBot="1">
      <c r="A36">
        <v>2</v>
      </c>
      <c r="B36">
        <v>7</v>
      </c>
      <c r="C36" s="22"/>
      <c r="D36" s="35" t="str">
        <f>INDEX($D$2:$D$11,A36)</f>
        <v>AD CAPOCCHIAM</v>
      </c>
      <c r="E36" s="41">
        <v>0</v>
      </c>
      <c r="F36" s="50">
        <v>64.5</v>
      </c>
      <c r="G36" s="36" t="str">
        <f>INDEX($D$2:$D$11,B36)</f>
        <v>CUCCIOLO</v>
      </c>
      <c r="H36" s="43">
        <v>0</v>
      </c>
      <c r="I36" s="50">
        <v>67</v>
      </c>
      <c r="J36" s="39"/>
      <c r="K36" s="93"/>
      <c r="L36" s="79">
        <v>2</v>
      </c>
      <c r="M36" s="74" t="s">
        <v>20</v>
      </c>
      <c r="N36" s="75">
        <v>7</v>
      </c>
      <c r="O36" s="76">
        <v>229</v>
      </c>
      <c r="P36" s="105">
        <v>76.33333333333333</v>
      </c>
      <c r="Q36" s="79">
        <v>7</v>
      </c>
      <c r="R36" s="74" t="s">
        <v>2</v>
      </c>
      <c r="S36" s="75">
        <v>2</v>
      </c>
      <c r="T36" s="76">
        <v>207</v>
      </c>
      <c r="U36" s="77">
        <v>69</v>
      </c>
      <c r="V36" s="93"/>
      <c r="Z36"/>
      <c r="AE36" s="1"/>
      <c r="AF36" s="1"/>
      <c r="AG36" s="1"/>
      <c r="AH36" s="1"/>
      <c r="AI36" s="1"/>
    </row>
    <row r="37" spans="1:35" ht="18.75" thickBot="1">
      <c r="A37">
        <v>3</v>
      </c>
      <c r="B37">
        <v>6</v>
      </c>
      <c r="C37" s="22"/>
      <c r="D37" s="35" t="str">
        <f>INDEX($D$2:$D$11,A37)</f>
        <v>NEW TIM</v>
      </c>
      <c r="E37" s="41">
        <v>0</v>
      </c>
      <c r="F37" s="51">
        <v>62.5</v>
      </c>
      <c r="G37" s="36" t="str">
        <f>INDEX($D$2:$D$11,B37)</f>
        <v>MO MUORI</v>
      </c>
      <c r="H37" s="43">
        <v>2</v>
      </c>
      <c r="I37" s="50">
        <v>73.5</v>
      </c>
      <c r="J37" s="39"/>
      <c r="K37" s="93"/>
      <c r="L37" s="79">
        <v>3</v>
      </c>
      <c r="M37" s="74" t="s">
        <v>8</v>
      </c>
      <c r="N37" s="75">
        <v>7</v>
      </c>
      <c r="O37" s="76">
        <v>228</v>
      </c>
      <c r="P37" s="105">
        <v>76</v>
      </c>
      <c r="Q37" s="79">
        <v>8</v>
      </c>
      <c r="R37" s="74" t="s">
        <v>7</v>
      </c>
      <c r="S37" s="75">
        <v>2</v>
      </c>
      <c r="T37" s="76">
        <v>196.5</v>
      </c>
      <c r="U37" s="77">
        <v>65.5</v>
      </c>
      <c r="V37" s="93"/>
      <c r="Z37"/>
      <c r="AE37" s="1"/>
      <c r="AF37" s="1"/>
      <c r="AG37" s="1"/>
      <c r="AH37" s="1"/>
      <c r="AI37" s="1"/>
    </row>
    <row r="38" spans="1:35" ht="18.75" thickBot="1">
      <c r="A38">
        <v>4</v>
      </c>
      <c r="B38">
        <v>5</v>
      </c>
      <c r="C38" s="22"/>
      <c r="D38" s="35" t="str">
        <f>INDEX($D$2:$D$11,A38)</f>
        <v>LES SASICCES</v>
      </c>
      <c r="E38" s="41">
        <v>2</v>
      </c>
      <c r="F38" s="51">
        <v>75</v>
      </c>
      <c r="G38" s="36" t="str">
        <f>INDEX($D$2:$D$11,B38)</f>
        <v>LAUDANO VI PUNIRA'</v>
      </c>
      <c r="H38" s="43">
        <v>1</v>
      </c>
      <c r="I38" s="50">
        <v>68.5</v>
      </c>
      <c r="J38" s="39"/>
      <c r="K38" s="93"/>
      <c r="L38" s="79">
        <v>4</v>
      </c>
      <c r="M38" s="74" t="s">
        <v>6</v>
      </c>
      <c r="N38" s="75">
        <v>4</v>
      </c>
      <c r="O38" s="76">
        <v>211.5</v>
      </c>
      <c r="P38" s="105">
        <v>70.5</v>
      </c>
      <c r="Q38" s="79">
        <v>9</v>
      </c>
      <c r="R38" s="74" t="s">
        <v>32</v>
      </c>
      <c r="S38" s="75">
        <v>1</v>
      </c>
      <c r="T38" s="76">
        <v>206</v>
      </c>
      <c r="U38" s="77">
        <v>68.66666666666667</v>
      </c>
      <c r="V38" s="93"/>
      <c r="Z38"/>
      <c r="AE38" s="1"/>
      <c r="AF38" s="1"/>
      <c r="AG38" s="1"/>
      <c r="AH38" s="1"/>
      <c r="AI38" s="1"/>
    </row>
    <row r="39" spans="1:35" ht="18.75" thickBot="1">
      <c r="A39">
        <v>10</v>
      </c>
      <c r="B39">
        <v>8</v>
      </c>
      <c r="C39" s="22"/>
      <c r="D39" s="35" t="str">
        <f>INDEX($D$2:$D$11,A39)</f>
        <v>REAL VITELLOZZO</v>
      </c>
      <c r="E39" s="41">
        <v>4</v>
      </c>
      <c r="F39" s="51">
        <v>80</v>
      </c>
      <c r="G39" s="36" t="str">
        <f>INDEX($D$2:$D$11,B39)</f>
        <v>TORO LOCO</v>
      </c>
      <c r="H39" s="43">
        <v>0</v>
      </c>
      <c r="I39" s="50">
        <v>63</v>
      </c>
      <c r="J39" s="39"/>
      <c r="K39" s="93"/>
      <c r="L39" s="80">
        <v>5</v>
      </c>
      <c r="M39" s="74" t="s">
        <v>5</v>
      </c>
      <c r="N39" s="75">
        <v>3</v>
      </c>
      <c r="O39" s="76">
        <v>205.5</v>
      </c>
      <c r="P39" s="105">
        <v>68.5</v>
      </c>
      <c r="Q39" s="80">
        <v>10</v>
      </c>
      <c r="R39" s="81" t="s">
        <v>3</v>
      </c>
      <c r="S39" s="82">
        <v>1</v>
      </c>
      <c r="T39" s="76">
        <v>195</v>
      </c>
      <c r="U39" s="77">
        <v>65</v>
      </c>
      <c r="V39" s="93"/>
      <c r="Z39"/>
      <c r="AE39" s="1"/>
      <c r="AF39" s="1"/>
      <c r="AG39" s="1"/>
      <c r="AH39" s="1"/>
      <c r="AI39" s="1"/>
    </row>
    <row r="40" spans="3:35" ht="15" thickTop="1">
      <c r="C40" s="22"/>
      <c r="D40" s="48"/>
      <c r="E40" s="49"/>
      <c r="F40" s="44"/>
      <c r="G40" s="49"/>
      <c r="H40" s="49"/>
      <c r="I40" s="44"/>
      <c r="J40" s="44"/>
      <c r="K40" s="93"/>
      <c r="L40" s="94"/>
      <c r="M40" s="94"/>
      <c r="N40" s="94"/>
      <c r="O40" s="90"/>
      <c r="P40" s="91"/>
      <c r="Q40" s="92"/>
      <c r="R40" s="92"/>
      <c r="S40" s="92"/>
      <c r="T40" s="90"/>
      <c r="U40" s="95"/>
      <c r="V40" s="93"/>
      <c r="Z40"/>
      <c r="AE40" s="1"/>
      <c r="AF40" s="1"/>
      <c r="AG40" s="1"/>
      <c r="AH40" s="1"/>
      <c r="AI40" s="1"/>
    </row>
    <row r="41" spans="3:26" ht="15" thickBot="1">
      <c r="C41" s="22"/>
      <c r="D41" s="48"/>
      <c r="E41" s="49"/>
      <c r="F41" s="44"/>
      <c r="G41" s="49"/>
      <c r="H41" s="49"/>
      <c r="I41" s="44"/>
      <c r="J41" s="44"/>
      <c r="K41" s="93"/>
      <c r="L41" s="94"/>
      <c r="M41" s="94"/>
      <c r="N41" s="94"/>
      <c r="O41" s="90"/>
      <c r="P41" s="91"/>
      <c r="Q41" s="92"/>
      <c r="R41" s="92"/>
      <c r="S41" s="92"/>
      <c r="T41" s="90"/>
      <c r="U41" s="95"/>
      <c r="V41" s="93"/>
      <c r="Z41"/>
    </row>
    <row r="42" spans="3:30" ht="19.5" thickBot="1" thickTop="1">
      <c r="C42" s="34" t="s">
        <v>26</v>
      </c>
      <c r="D42" s="35">
        <v>37157</v>
      </c>
      <c r="E42" s="36"/>
      <c r="F42" s="38"/>
      <c r="G42" s="36"/>
      <c r="H42" s="37"/>
      <c r="I42" s="38"/>
      <c r="J42" s="39"/>
      <c r="K42" s="93"/>
      <c r="L42" s="69">
        <v>4</v>
      </c>
      <c r="M42" s="70" t="s">
        <v>38</v>
      </c>
      <c r="N42" s="71" t="s">
        <v>35</v>
      </c>
      <c r="O42" s="72" t="s">
        <v>39</v>
      </c>
      <c r="P42" s="73" t="s">
        <v>40</v>
      </c>
      <c r="Q42" s="69">
        <v>4</v>
      </c>
      <c r="R42" s="70" t="s">
        <v>38</v>
      </c>
      <c r="S42" s="71" t="s">
        <v>35</v>
      </c>
      <c r="T42" s="72" t="s">
        <v>39</v>
      </c>
      <c r="U42" s="73" t="s">
        <v>40</v>
      </c>
      <c r="V42" s="93"/>
      <c r="Z42"/>
      <c r="AD42" s="6"/>
    </row>
    <row r="43" spans="1:30" ht="18.75" thickBot="1">
      <c r="A43">
        <v>6</v>
      </c>
      <c r="B43">
        <v>4</v>
      </c>
      <c r="C43" s="22"/>
      <c r="D43" s="35" t="str">
        <f>INDEX($D$2:$D$11,A43)</f>
        <v>MO MUORI</v>
      </c>
      <c r="E43" s="41">
        <v>1</v>
      </c>
      <c r="F43" s="50">
        <v>71</v>
      </c>
      <c r="G43" s="36" t="str">
        <f>INDEX($D$2:$D$11,B43)</f>
        <v>LES SASICCES</v>
      </c>
      <c r="H43" s="41">
        <v>1</v>
      </c>
      <c r="I43" s="51">
        <v>71.5</v>
      </c>
      <c r="J43" s="39"/>
      <c r="K43" s="93"/>
      <c r="L43" s="78">
        <v>1</v>
      </c>
      <c r="M43" s="84" t="s">
        <v>20</v>
      </c>
      <c r="N43" s="85">
        <v>10</v>
      </c>
      <c r="O43" s="86">
        <v>304</v>
      </c>
      <c r="P43" s="105">
        <v>76</v>
      </c>
      <c r="Q43" s="78">
        <v>6</v>
      </c>
      <c r="R43" s="84" t="s">
        <v>6</v>
      </c>
      <c r="S43" s="85">
        <v>4</v>
      </c>
      <c r="T43" s="86">
        <v>274.5</v>
      </c>
      <c r="U43" s="105">
        <v>68.625</v>
      </c>
      <c r="V43" s="93"/>
      <c r="Z43"/>
      <c r="AD43" s="6"/>
    </row>
    <row r="44" spans="1:30" ht="18.75" thickBot="1">
      <c r="A44">
        <v>7</v>
      </c>
      <c r="B44">
        <v>3</v>
      </c>
      <c r="C44" s="22"/>
      <c r="D44" s="35" t="str">
        <f>INDEX($D$2:$D$11,A44)</f>
        <v>CUCCIOLO</v>
      </c>
      <c r="E44" s="41">
        <v>2</v>
      </c>
      <c r="F44" s="50">
        <v>70</v>
      </c>
      <c r="G44" s="36" t="str">
        <f>INDEX($D$2:$D$11,B44)</f>
        <v>NEW TIM</v>
      </c>
      <c r="H44" s="43">
        <v>0</v>
      </c>
      <c r="I44" s="50">
        <v>61.5</v>
      </c>
      <c r="J44" s="39"/>
      <c r="K44" s="93"/>
      <c r="L44" s="79">
        <v>2</v>
      </c>
      <c r="M44" s="87" t="s">
        <v>1</v>
      </c>
      <c r="N44" s="75">
        <v>10</v>
      </c>
      <c r="O44" s="76">
        <v>302</v>
      </c>
      <c r="P44" s="105">
        <v>75.5</v>
      </c>
      <c r="Q44" s="79">
        <v>7</v>
      </c>
      <c r="R44" s="87" t="s">
        <v>4</v>
      </c>
      <c r="S44" s="75">
        <v>3</v>
      </c>
      <c r="T44" s="76">
        <v>297</v>
      </c>
      <c r="U44" s="105">
        <v>74.25</v>
      </c>
      <c r="V44" s="93"/>
      <c r="Z44"/>
      <c r="AD44" s="6"/>
    </row>
    <row r="45" spans="1:30" ht="18.75" thickBot="1">
      <c r="A45">
        <v>8</v>
      </c>
      <c r="B45">
        <v>5</v>
      </c>
      <c r="C45" s="22"/>
      <c r="D45" s="35" t="str">
        <f>INDEX($D$2:$D$11,A45)</f>
        <v>TORO LOCO</v>
      </c>
      <c r="E45" s="41">
        <v>1</v>
      </c>
      <c r="F45" s="51">
        <v>75</v>
      </c>
      <c r="G45" s="36" t="str">
        <f>INDEX($D$2:$D$11,B45)</f>
        <v>LAUDANO VI PUNIRA'</v>
      </c>
      <c r="H45" s="43">
        <v>1</v>
      </c>
      <c r="I45" s="50">
        <v>71.5</v>
      </c>
      <c r="J45" s="39"/>
      <c r="K45" s="93"/>
      <c r="L45" s="79">
        <v>3</v>
      </c>
      <c r="M45" s="87" t="s">
        <v>8</v>
      </c>
      <c r="N45" s="75">
        <v>8</v>
      </c>
      <c r="O45" s="76">
        <v>299</v>
      </c>
      <c r="P45" s="105">
        <v>74.75</v>
      </c>
      <c r="Q45" s="79">
        <v>8</v>
      </c>
      <c r="R45" s="87" t="s">
        <v>71</v>
      </c>
      <c r="S45" s="75">
        <v>3</v>
      </c>
      <c r="T45" s="76">
        <v>278.5</v>
      </c>
      <c r="U45" s="105">
        <v>69.625</v>
      </c>
      <c r="V45" s="93"/>
      <c r="Z45"/>
      <c r="AD45" s="6"/>
    </row>
    <row r="46" spans="1:30" ht="18.75" thickBot="1">
      <c r="A46">
        <v>9</v>
      </c>
      <c r="B46">
        <v>2</v>
      </c>
      <c r="C46" s="22"/>
      <c r="D46" s="35" t="str">
        <f>INDEX($D$2:$D$11,A46)</f>
        <v>ALBATROS</v>
      </c>
      <c r="E46" s="41">
        <v>2</v>
      </c>
      <c r="F46" s="51">
        <v>73.5</v>
      </c>
      <c r="G46" s="36" t="str">
        <f>INDEX($D$2:$D$11,B46)</f>
        <v>AD CAPOCCHIAM</v>
      </c>
      <c r="H46" s="43">
        <v>2</v>
      </c>
      <c r="I46" s="50">
        <v>74</v>
      </c>
      <c r="J46" s="39"/>
      <c r="K46" s="93"/>
      <c r="L46" s="79">
        <v>4</v>
      </c>
      <c r="M46" s="87" t="s">
        <v>7</v>
      </c>
      <c r="N46" s="75">
        <v>5</v>
      </c>
      <c r="O46" s="76">
        <v>266.5</v>
      </c>
      <c r="P46" s="105">
        <v>66.625</v>
      </c>
      <c r="Q46" s="79">
        <v>9</v>
      </c>
      <c r="R46" s="87" t="s">
        <v>32</v>
      </c>
      <c r="S46" s="75">
        <v>2</v>
      </c>
      <c r="T46" s="76">
        <v>281</v>
      </c>
      <c r="U46" s="105">
        <v>70.25</v>
      </c>
      <c r="V46" s="93"/>
      <c r="Z46"/>
      <c r="AD46" s="6"/>
    </row>
    <row r="47" spans="1:30" ht="18.75" thickBot="1">
      <c r="A47">
        <v>10</v>
      </c>
      <c r="B47">
        <v>1</v>
      </c>
      <c r="C47" s="22"/>
      <c r="D47" s="35" t="str">
        <f>INDEX($D$2:$D$11,A47)</f>
        <v>REAL VITELLOZZO</v>
      </c>
      <c r="E47" s="41">
        <v>3</v>
      </c>
      <c r="F47" s="51">
        <v>75</v>
      </c>
      <c r="G47" s="36" t="str">
        <f>INDEX($D$2:$D$11,B47)</f>
        <v>TORMENTINO</v>
      </c>
      <c r="H47" s="43">
        <v>0</v>
      </c>
      <c r="I47" s="50">
        <v>63</v>
      </c>
      <c r="J47" s="39"/>
      <c r="K47" s="93"/>
      <c r="L47" s="80">
        <v>5</v>
      </c>
      <c r="M47" s="88" t="s">
        <v>5</v>
      </c>
      <c r="N47" s="82">
        <v>4</v>
      </c>
      <c r="O47" s="89">
        <v>279.5</v>
      </c>
      <c r="P47" s="105">
        <v>69.875</v>
      </c>
      <c r="Q47" s="80">
        <v>10</v>
      </c>
      <c r="R47" s="88" t="s">
        <v>3</v>
      </c>
      <c r="S47" s="82">
        <v>1</v>
      </c>
      <c r="T47" s="89">
        <v>256.5</v>
      </c>
      <c r="U47" s="105">
        <v>64.125</v>
      </c>
      <c r="V47" s="93"/>
      <c r="Z47"/>
      <c r="AD47" s="6"/>
    </row>
    <row r="48" spans="3:30" ht="15" thickTop="1">
      <c r="C48" s="22"/>
      <c r="D48" s="48"/>
      <c r="E48" s="49"/>
      <c r="F48" s="44"/>
      <c r="G48" s="49"/>
      <c r="H48" s="49"/>
      <c r="I48" s="44"/>
      <c r="J48" s="44"/>
      <c r="K48" s="93"/>
      <c r="L48" s="94"/>
      <c r="M48" s="94"/>
      <c r="N48" s="94"/>
      <c r="O48" s="90"/>
      <c r="P48" s="91"/>
      <c r="Q48" s="92"/>
      <c r="R48" s="92"/>
      <c r="S48" s="92"/>
      <c r="T48" s="90"/>
      <c r="U48" s="95"/>
      <c r="V48" s="93"/>
      <c r="Z48"/>
      <c r="AD48" s="6"/>
    </row>
    <row r="49" spans="3:30" ht="15" thickBot="1">
      <c r="C49" s="22"/>
      <c r="D49" s="48"/>
      <c r="E49" s="49"/>
      <c r="F49" s="44"/>
      <c r="G49" s="49"/>
      <c r="H49" s="49"/>
      <c r="I49" s="44"/>
      <c r="J49" s="44"/>
      <c r="K49" s="93"/>
      <c r="L49" s="94"/>
      <c r="M49" s="94"/>
      <c r="N49" s="94"/>
      <c r="O49" s="90"/>
      <c r="P49" s="91"/>
      <c r="Q49" s="92"/>
      <c r="R49" s="92"/>
      <c r="S49" s="92"/>
      <c r="T49" s="90"/>
      <c r="U49" s="95"/>
      <c r="V49" s="93"/>
      <c r="Z49"/>
      <c r="AD49" s="6"/>
    </row>
    <row r="50" spans="3:30" ht="19.5" thickBot="1" thickTop="1">
      <c r="C50" s="34" t="s">
        <v>27</v>
      </c>
      <c r="D50" s="35">
        <v>37164</v>
      </c>
      <c r="E50" s="36"/>
      <c r="F50" s="38"/>
      <c r="G50" s="36"/>
      <c r="H50" s="37"/>
      <c r="I50" s="38"/>
      <c r="J50" s="39"/>
      <c r="K50" s="93"/>
      <c r="L50" s="69">
        <v>5</v>
      </c>
      <c r="M50" s="70" t="s">
        <v>38</v>
      </c>
      <c r="N50" s="71" t="s">
        <v>35</v>
      </c>
      <c r="O50" s="72" t="s">
        <v>39</v>
      </c>
      <c r="P50" s="73" t="s">
        <v>40</v>
      </c>
      <c r="Q50" s="69">
        <v>5</v>
      </c>
      <c r="R50" s="70" t="s">
        <v>38</v>
      </c>
      <c r="S50" s="71" t="s">
        <v>35</v>
      </c>
      <c r="T50" s="72" t="s">
        <v>39</v>
      </c>
      <c r="U50" s="73" t="s">
        <v>40</v>
      </c>
      <c r="V50" s="93"/>
      <c r="Z50"/>
      <c r="AD50" s="6"/>
    </row>
    <row r="51" spans="1:30" ht="18.75" thickBot="1">
      <c r="A51">
        <v>1</v>
      </c>
      <c r="B51">
        <v>8</v>
      </c>
      <c r="C51" s="22"/>
      <c r="D51" s="35" t="str">
        <f>INDEX($D$2:$D$11,A51)</f>
        <v>TORMENTINO</v>
      </c>
      <c r="E51" s="41">
        <v>1</v>
      </c>
      <c r="F51" s="50">
        <v>63.5</v>
      </c>
      <c r="G51" s="36" t="str">
        <f>INDEX($D$2:$D$11,B51)</f>
        <v>TORO LOCO</v>
      </c>
      <c r="H51" s="41">
        <v>0</v>
      </c>
      <c r="I51" s="51">
        <v>59.5</v>
      </c>
      <c r="J51" s="39"/>
      <c r="K51" s="93"/>
      <c r="L51" s="78">
        <v>1</v>
      </c>
      <c r="M51" s="74" t="s">
        <v>20</v>
      </c>
      <c r="N51" s="75">
        <v>13</v>
      </c>
      <c r="O51" s="76">
        <v>377.5</v>
      </c>
      <c r="P51" s="77">
        <v>75.5</v>
      </c>
      <c r="Q51" s="78">
        <v>6</v>
      </c>
      <c r="R51" s="84" t="s">
        <v>4</v>
      </c>
      <c r="S51" s="85">
        <v>4</v>
      </c>
      <c r="T51" s="86">
        <v>364</v>
      </c>
      <c r="U51" s="105">
        <v>72.8</v>
      </c>
      <c r="V51" s="93"/>
      <c r="Z51"/>
      <c r="AD51" s="6"/>
    </row>
    <row r="52" spans="1:26" ht="18.75" thickBot="1">
      <c r="A52">
        <v>2</v>
      </c>
      <c r="B52">
        <v>10</v>
      </c>
      <c r="C52" s="22"/>
      <c r="D52" s="35" t="str">
        <f>INDEX($D$2:$D$11,A52)</f>
        <v>AD CAPOCCHIAM</v>
      </c>
      <c r="E52" s="41">
        <v>1</v>
      </c>
      <c r="F52" s="50">
        <v>68</v>
      </c>
      <c r="G52" s="36" t="str">
        <f>INDEX($D$2:$D$11,B52)</f>
        <v>REAL VITELLOZZO</v>
      </c>
      <c r="H52" s="41">
        <v>2</v>
      </c>
      <c r="I52" s="50">
        <v>73.5</v>
      </c>
      <c r="J52" s="39"/>
      <c r="K52" s="93"/>
      <c r="L52" s="79">
        <v>2</v>
      </c>
      <c r="M52" s="74" t="s">
        <v>8</v>
      </c>
      <c r="N52" s="75">
        <v>11</v>
      </c>
      <c r="O52" s="76">
        <v>385.5</v>
      </c>
      <c r="P52" s="77">
        <v>77.1</v>
      </c>
      <c r="Q52" s="79">
        <v>7</v>
      </c>
      <c r="R52" s="87" t="s">
        <v>5</v>
      </c>
      <c r="S52" s="75">
        <v>4</v>
      </c>
      <c r="T52" s="76">
        <v>347.5</v>
      </c>
      <c r="U52" s="105">
        <v>69.5</v>
      </c>
      <c r="V52" s="93"/>
      <c r="Z52"/>
    </row>
    <row r="53" spans="1:26" ht="18.75" thickBot="1">
      <c r="A53">
        <v>3</v>
      </c>
      <c r="B53">
        <v>9</v>
      </c>
      <c r="C53" s="22"/>
      <c r="D53" s="35" t="str">
        <f>INDEX($D$2:$D$11,A53)</f>
        <v>NEW TIM</v>
      </c>
      <c r="E53" s="41">
        <v>0</v>
      </c>
      <c r="F53" s="51">
        <v>64</v>
      </c>
      <c r="G53" s="36" t="str">
        <f>INDEX($D$2:$D$11,B53)</f>
        <v>ALBATROS</v>
      </c>
      <c r="H53" s="41">
        <v>0</v>
      </c>
      <c r="I53" s="50">
        <v>67</v>
      </c>
      <c r="J53" s="39"/>
      <c r="K53" s="93"/>
      <c r="L53" s="79">
        <v>3</v>
      </c>
      <c r="M53" s="74" t="s">
        <v>1</v>
      </c>
      <c r="N53" s="75">
        <v>11</v>
      </c>
      <c r="O53" s="76">
        <v>374</v>
      </c>
      <c r="P53" s="77">
        <v>74.8</v>
      </c>
      <c r="Q53" s="79">
        <v>8</v>
      </c>
      <c r="R53" s="87" t="s">
        <v>71</v>
      </c>
      <c r="S53" s="75">
        <v>3</v>
      </c>
      <c r="T53" s="76">
        <v>345</v>
      </c>
      <c r="U53" s="105">
        <v>69</v>
      </c>
      <c r="V53" s="93"/>
      <c r="Z53"/>
    </row>
    <row r="54" spans="1:26" ht="18.75" thickBot="1">
      <c r="A54">
        <v>4</v>
      </c>
      <c r="B54">
        <v>7</v>
      </c>
      <c r="C54" s="22"/>
      <c r="D54" s="35" t="str">
        <f>INDEX($D$2:$D$11,A54)</f>
        <v>LES SASICCES</v>
      </c>
      <c r="E54" s="41">
        <v>1</v>
      </c>
      <c r="F54" s="51">
        <v>72</v>
      </c>
      <c r="G54" s="36" t="str">
        <f>INDEX($D$2:$D$11,B54)</f>
        <v>CUCCIOLO</v>
      </c>
      <c r="H54" s="41">
        <v>1</v>
      </c>
      <c r="I54" s="50">
        <v>69</v>
      </c>
      <c r="J54" s="39"/>
      <c r="K54" s="93"/>
      <c r="L54" s="79">
        <v>4</v>
      </c>
      <c r="M54" s="74" t="s">
        <v>6</v>
      </c>
      <c r="N54" s="75">
        <v>7</v>
      </c>
      <c r="O54" s="76">
        <v>338</v>
      </c>
      <c r="P54" s="77">
        <v>67.6</v>
      </c>
      <c r="Q54" s="79">
        <v>9</v>
      </c>
      <c r="R54" s="87" t="s">
        <v>32</v>
      </c>
      <c r="S54" s="75">
        <v>2</v>
      </c>
      <c r="T54" s="76">
        <v>340.5</v>
      </c>
      <c r="U54" s="105">
        <v>68.1</v>
      </c>
      <c r="V54" s="93"/>
      <c r="Z54"/>
    </row>
    <row r="55" spans="1:26" ht="18.75" thickBot="1">
      <c r="A55">
        <v>5</v>
      </c>
      <c r="B55">
        <v>6</v>
      </c>
      <c r="C55" s="22"/>
      <c r="D55" s="35" t="str">
        <f>INDEX($D$2:$D$11,A55)</f>
        <v>LAUDANO VI PUNIRA'</v>
      </c>
      <c r="E55" s="41">
        <v>1</v>
      </c>
      <c r="F55" s="51">
        <v>66.5</v>
      </c>
      <c r="G55" s="36" t="str">
        <f>INDEX($D$2:$D$11,B55)</f>
        <v>MO MUORI</v>
      </c>
      <c r="H55" s="41">
        <v>6</v>
      </c>
      <c r="I55" s="50">
        <v>86.5</v>
      </c>
      <c r="J55" s="39"/>
      <c r="K55" s="93"/>
      <c r="L55" s="80">
        <v>5</v>
      </c>
      <c r="M55" s="74" t="s">
        <v>7</v>
      </c>
      <c r="N55" s="75">
        <v>6</v>
      </c>
      <c r="O55" s="76">
        <v>335.5</v>
      </c>
      <c r="P55" s="77">
        <v>67.1</v>
      </c>
      <c r="Q55" s="80">
        <v>10</v>
      </c>
      <c r="R55" s="88" t="s">
        <v>3</v>
      </c>
      <c r="S55" s="82">
        <v>2</v>
      </c>
      <c r="T55" s="89">
        <v>320.5</v>
      </c>
      <c r="U55" s="105">
        <v>64.1</v>
      </c>
      <c r="V55" s="93"/>
      <c r="Z55"/>
    </row>
    <row r="56" spans="3:26" ht="15" thickTop="1">
      <c r="C56" s="22"/>
      <c r="D56" s="48"/>
      <c r="E56" s="49"/>
      <c r="F56" s="44"/>
      <c r="G56" s="49"/>
      <c r="H56" s="49"/>
      <c r="I56" s="44"/>
      <c r="J56" s="44"/>
      <c r="K56" s="93"/>
      <c r="L56" s="94"/>
      <c r="M56"/>
      <c r="N56"/>
      <c r="P56" s="56"/>
      <c r="Q56" s="92"/>
      <c r="R56" s="92"/>
      <c r="S56" s="92"/>
      <c r="T56" s="90"/>
      <c r="U56" s="95"/>
      <c r="V56" s="93"/>
      <c r="Z56"/>
    </row>
    <row r="57" spans="3:26" ht="15" thickBot="1">
      <c r="C57" s="22"/>
      <c r="D57" s="48"/>
      <c r="E57" s="49"/>
      <c r="F57" s="44"/>
      <c r="G57" s="49"/>
      <c r="H57" s="49"/>
      <c r="I57" s="44"/>
      <c r="J57" s="44"/>
      <c r="K57" s="93"/>
      <c r="L57" s="94"/>
      <c r="M57"/>
      <c r="N57"/>
      <c r="P57" s="56"/>
      <c r="Q57" s="92"/>
      <c r="R57" s="92"/>
      <c r="S57" s="92"/>
      <c r="T57" s="90"/>
      <c r="U57" s="95"/>
      <c r="V57" s="93"/>
      <c r="Z57"/>
    </row>
    <row r="58" spans="3:26" ht="19.5" thickBot="1" thickTop="1">
      <c r="C58" s="34" t="s">
        <v>28</v>
      </c>
      <c r="D58" s="35">
        <v>37178</v>
      </c>
      <c r="E58" s="36"/>
      <c r="F58" s="38"/>
      <c r="G58" s="36"/>
      <c r="H58" s="37"/>
      <c r="I58" s="38"/>
      <c r="J58" s="39"/>
      <c r="K58" s="93"/>
      <c r="L58" s="69">
        <v>6</v>
      </c>
      <c r="M58" s="70" t="s">
        <v>38</v>
      </c>
      <c r="N58" s="71" t="s">
        <v>35</v>
      </c>
      <c r="O58" s="72" t="s">
        <v>39</v>
      </c>
      <c r="P58" s="73" t="s">
        <v>40</v>
      </c>
      <c r="Q58" s="69">
        <v>6</v>
      </c>
      <c r="R58" s="70" t="s">
        <v>38</v>
      </c>
      <c r="S58" s="71" t="s">
        <v>35</v>
      </c>
      <c r="T58" s="72" t="s">
        <v>39</v>
      </c>
      <c r="U58" s="73" t="s">
        <v>40</v>
      </c>
      <c r="V58" s="93"/>
      <c r="Z58"/>
    </row>
    <row r="59" spans="1:26" ht="18.75" thickBot="1">
      <c r="A59">
        <v>1</v>
      </c>
      <c r="B59">
        <v>2</v>
      </c>
      <c r="C59" s="22"/>
      <c r="D59" s="35" t="str">
        <f>INDEX($D$2:$D$11,A59)</f>
        <v>TORMENTINO</v>
      </c>
      <c r="E59" s="41">
        <v>1</v>
      </c>
      <c r="F59" s="50">
        <v>70</v>
      </c>
      <c r="G59" s="36" t="str">
        <f>INDEX($D$2:$D$11,B59)</f>
        <v>AD CAPOCCHIAM</v>
      </c>
      <c r="H59" s="41">
        <v>1</v>
      </c>
      <c r="I59" s="51">
        <v>66.5</v>
      </c>
      <c r="J59" s="39">
        <v>2</v>
      </c>
      <c r="K59" s="93"/>
      <c r="L59" s="78">
        <v>1</v>
      </c>
      <c r="M59" s="84" t="s">
        <v>20</v>
      </c>
      <c r="N59" s="85">
        <v>16</v>
      </c>
      <c r="O59" s="86">
        <v>463.5</v>
      </c>
      <c r="P59" s="105">
        <v>77.25</v>
      </c>
      <c r="Q59" s="78">
        <v>6</v>
      </c>
      <c r="R59" s="84" t="s">
        <v>4</v>
      </c>
      <c r="S59" s="85">
        <v>5</v>
      </c>
      <c r="T59" s="86">
        <v>436.5</v>
      </c>
      <c r="U59" s="105">
        <v>72.75</v>
      </c>
      <c r="V59" s="93"/>
      <c r="Z59"/>
    </row>
    <row r="60" spans="1:26" ht="18.75" thickBot="1">
      <c r="A60">
        <v>7</v>
      </c>
      <c r="B60">
        <v>5</v>
      </c>
      <c r="C60" s="22"/>
      <c r="D60" s="35" t="str">
        <f>INDEX($D$2:$D$11,A60)</f>
        <v>CUCCIOLO</v>
      </c>
      <c r="E60" s="41">
        <v>1</v>
      </c>
      <c r="F60" s="50">
        <v>68</v>
      </c>
      <c r="G60" s="36" t="str">
        <f>INDEX($D$2:$D$11,B60)</f>
        <v>LAUDANO VI PUNIRA'</v>
      </c>
      <c r="H60" s="43">
        <v>1</v>
      </c>
      <c r="I60" s="50">
        <v>66</v>
      </c>
      <c r="J60" s="39">
        <v>1</v>
      </c>
      <c r="K60" s="96"/>
      <c r="L60" s="79">
        <v>2</v>
      </c>
      <c r="M60" s="87" t="s">
        <v>8</v>
      </c>
      <c r="N60" s="75">
        <v>12</v>
      </c>
      <c r="O60" s="76">
        <v>456.5</v>
      </c>
      <c r="P60" s="105">
        <v>76.08333333333333</v>
      </c>
      <c r="Q60" s="79">
        <v>7</v>
      </c>
      <c r="R60" s="87" t="s">
        <v>5</v>
      </c>
      <c r="S60" s="75">
        <v>5</v>
      </c>
      <c r="T60" s="76">
        <v>414</v>
      </c>
      <c r="U60" s="105">
        <v>69</v>
      </c>
      <c r="V60" s="96"/>
      <c r="Z60"/>
    </row>
    <row r="61" spans="1:26" ht="18.75" thickBot="1">
      <c r="A61">
        <v>8</v>
      </c>
      <c r="B61">
        <v>6</v>
      </c>
      <c r="C61" s="22"/>
      <c r="D61" s="35" t="str">
        <f>INDEX($D$2:$D$11,A61)</f>
        <v>TORO LOCO</v>
      </c>
      <c r="E61" s="41">
        <v>1</v>
      </c>
      <c r="F61" s="51">
        <v>69.5</v>
      </c>
      <c r="G61" s="36" t="str">
        <f>INDEX($D$2:$D$11,B61)</f>
        <v>MO MUORI</v>
      </c>
      <c r="H61" s="43">
        <v>1</v>
      </c>
      <c r="I61" s="50">
        <v>71</v>
      </c>
      <c r="J61" s="39" t="s">
        <v>76</v>
      </c>
      <c r="K61" s="96"/>
      <c r="L61" s="79">
        <v>3</v>
      </c>
      <c r="M61" s="87" t="s">
        <v>1</v>
      </c>
      <c r="N61" s="75">
        <v>12</v>
      </c>
      <c r="O61" s="76">
        <v>445.5</v>
      </c>
      <c r="P61" s="105">
        <v>74.25</v>
      </c>
      <c r="Q61" s="79">
        <v>8</v>
      </c>
      <c r="R61" s="87" t="s">
        <v>71</v>
      </c>
      <c r="S61" s="75">
        <v>4</v>
      </c>
      <c r="T61" s="76">
        <v>411</v>
      </c>
      <c r="U61" s="105">
        <v>68.5</v>
      </c>
      <c r="V61" s="96"/>
      <c r="Z61"/>
    </row>
    <row r="62" spans="1:26" ht="18.75" thickBot="1">
      <c r="A62">
        <v>9</v>
      </c>
      <c r="B62">
        <v>4</v>
      </c>
      <c r="C62" s="22"/>
      <c r="D62" s="35" t="str">
        <f>INDEX($D$2:$D$11,A62)</f>
        <v>ALBATROS</v>
      </c>
      <c r="E62" s="41">
        <v>1</v>
      </c>
      <c r="F62" s="51">
        <v>72.5</v>
      </c>
      <c r="G62" s="36" t="str">
        <f>INDEX($D$2:$D$11,B62)</f>
        <v>LES SASICCES</v>
      </c>
      <c r="H62" s="43">
        <v>1</v>
      </c>
      <c r="I62" s="50">
        <v>71.5</v>
      </c>
      <c r="J62" s="39">
        <v>1</v>
      </c>
      <c r="K62" s="96"/>
      <c r="L62" s="79">
        <v>4</v>
      </c>
      <c r="M62" s="87" t="s">
        <v>6</v>
      </c>
      <c r="N62" s="75">
        <v>8</v>
      </c>
      <c r="O62" s="76">
        <v>408</v>
      </c>
      <c r="P62" s="105">
        <v>68</v>
      </c>
      <c r="Q62" s="79">
        <v>9</v>
      </c>
      <c r="R62" s="87" t="s">
        <v>32</v>
      </c>
      <c r="S62" s="75">
        <v>3</v>
      </c>
      <c r="T62" s="76">
        <v>410</v>
      </c>
      <c r="U62" s="105">
        <v>68.33333333333333</v>
      </c>
      <c r="V62" s="96"/>
      <c r="Z62"/>
    </row>
    <row r="63" spans="1:26" ht="18.75" thickBot="1">
      <c r="A63">
        <v>10</v>
      </c>
      <c r="B63">
        <v>3</v>
      </c>
      <c r="C63" s="22"/>
      <c r="D63" s="35" t="str">
        <f>INDEX($D$2:$D$11,A63)</f>
        <v>REAL VITELLOZZO</v>
      </c>
      <c r="E63" s="41">
        <v>4</v>
      </c>
      <c r="F63" s="51">
        <v>86</v>
      </c>
      <c r="G63" s="36" t="str">
        <f>INDEX($D$2:$D$11,B63)</f>
        <v>NEW TIM</v>
      </c>
      <c r="H63" s="43">
        <v>2</v>
      </c>
      <c r="I63" s="50">
        <v>75</v>
      </c>
      <c r="J63" s="39">
        <v>2</v>
      </c>
      <c r="K63" s="96"/>
      <c r="L63" s="80">
        <v>5</v>
      </c>
      <c r="M63" s="88" t="s">
        <v>7</v>
      </c>
      <c r="N63" s="82">
        <v>7</v>
      </c>
      <c r="O63" s="89">
        <v>403.5</v>
      </c>
      <c r="P63" s="105">
        <v>67.25</v>
      </c>
      <c r="Q63" s="80">
        <v>10</v>
      </c>
      <c r="R63" s="88" t="s">
        <v>3</v>
      </c>
      <c r="S63" s="82">
        <v>2</v>
      </c>
      <c r="T63" s="89">
        <v>395.5</v>
      </c>
      <c r="U63" s="105">
        <v>65.91666666666667</v>
      </c>
      <c r="V63" s="96"/>
      <c r="Z63"/>
    </row>
    <row r="64" spans="3:26" ht="15" thickTop="1">
      <c r="C64" s="22"/>
      <c r="D64" s="48"/>
      <c r="E64" s="49"/>
      <c r="F64" s="44"/>
      <c r="G64" s="49"/>
      <c r="H64" s="49"/>
      <c r="I64" s="44"/>
      <c r="J64" s="44"/>
      <c r="K64" s="96"/>
      <c r="L64" s="97"/>
      <c r="M64" s="97"/>
      <c r="N64" s="97"/>
      <c r="O64" s="98"/>
      <c r="P64" s="99"/>
      <c r="Q64" s="100"/>
      <c r="R64" s="100"/>
      <c r="S64" s="100"/>
      <c r="T64" s="98"/>
      <c r="U64" s="101"/>
      <c r="V64" s="96"/>
      <c r="Z64"/>
    </row>
    <row r="65" spans="3:26" ht="15" customHeight="1" thickBot="1">
      <c r="C65" s="22"/>
      <c r="D65" s="48"/>
      <c r="E65" s="49"/>
      <c r="F65" s="44"/>
      <c r="G65" s="49"/>
      <c r="H65" s="49"/>
      <c r="I65" s="44"/>
      <c r="J65" s="44"/>
      <c r="K65" s="96"/>
      <c r="L65" s="97"/>
      <c r="M65"/>
      <c r="N65"/>
      <c r="P65" s="99"/>
      <c r="Q65" s="100"/>
      <c r="R65" s="100"/>
      <c r="S65" s="100"/>
      <c r="T65" s="98"/>
      <c r="U65" s="101"/>
      <c r="V65" s="96"/>
      <c r="Z65"/>
    </row>
    <row r="66" spans="3:22" ht="18.75" customHeight="1" thickBot="1" thickTop="1">
      <c r="C66" s="34" t="s">
        <v>29</v>
      </c>
      <c r="D66" s="35">
        <v>37185</v>
      </c>
      <c r="E66" s="36"/>
      <c r="F66" s="38"/>
      <c r="G66" s="36"/>
      <c r="H66" s="37"/>
      <c r="I66" s="38"/>
      <c r="J66" s="39"/>
      <c r="K66" s="96"/>
      <c r="L66" s="69">
        <v>7</v>
      </c>
      <c r="M66" s="70" t="s">
        <v>38</v>
      </c>
      <c r="N66" s="71" t="s">
        <v>35</v>
      </c>
      <c r="O66" s="72" t="s">
        <v>39</v>
      </c>
      <c r="P66" s="73" t="s">
        <v>40</v>
      </c>
      <c r="Q66" s="69">
        <v>7</v>
      </c>
      <c r="R66" s="70" t="s">
        <v>38</v>
      </c>
      <c r="S66" s="71" t="s">
        <v>35</v>
      </c>
      <c r="T66" s="72" t="s">
        <v>39</v>
      </c>
      <c r="U66" s="73" t="s">
        <v>40</v>
      </c>
      <c r="V66" s="96"/>
    </row>
    <row r="67" spans="1:22" ht="18.75" thickBot="1">
      <c r="A67">
        <v>2</v>
      </c>
      <c r="B67">
        <v>8</v>
      </c>
      <c r="C67" s="22"/>
      <c r="D67" s="35" t="str">
        <f>INDEX($D$2:$D$11,A67)</f>
        <v>AD CAPOCCHIAM</v>
      </c>
      <c r="E67" s="41">
        <v>1</v>
      </c>
      <c r="F67" s="50">
        <v>69.5</v>
      </c>
      <c r="G67" s="36" t="str">
        <f>INDEX($D$2:$D$11,B67)</f>
        <v>TORO LOCO</v>
      </c>
      <c r="H67" s="41">
        <v>1</v>
      </c>
      <c r="I67" s="51">
        <v>68.5</v>
      </c>
      <c r="J67" s="39"/>
      <c r="K67" s="96"/>
      <c r="L67" s="78">
        <v>1</v>
      </c>
      <c r="M67" s="84" t="s">
        <v>20</v>
      </c>
      <c r="N67" s="85">
        <v>17</v>
      </c>
      <c r="O67" s="86">
        <v>541</v>
      </c>
      <c r="P67" s="105">
        <v>77.28571428571429</v>
      </c>
      <c r="Q67" s="78">
        <v>6</v>
      </c>
      <c r="R67" s="84" t="s">
        <v>71</v>
      </c>
      <c r="S67" s="85">
        <v>7</v>
      </c>
      <c r="T67" s="86">
        <v>485.5</v>
      </c>
      <c r="U67" s="105">
        <v>69.35714285714286</v>
      </c>
      <c r="V67" s="96"/>
    </row>
    <row r="68" spans="1:22" ht="18.75" thickBot="1">
      <c r="A68">
        <v>3</v>
      </c>
      <c r="B68">
        <v>1</v>
      </c>
      <c r="C68" s="22"/>
      <c r="D68" s="35" t="str">
        <f>INDEX($D$2:$D$11,A68)</f>
        <v>NEW TIM</v>
      </c>
      <c r="E68" s="41">
        <v>1</v>
      </c>
      <c r="F68" s="50">
        <v>66</v>
      </c>
      <c r="G68" s="36" t="str">
        <f>INDEX($D$2:$D$11,B68)</f>
        <v>TORMENTINO</v>
      </c>
      <c r="H68" s="144">
        <v>1</v>
      </c>
      <c r="I68" s="50">
        <v>66.5</v>
      </c>
      <c r="J68" s="39"/>
      <c r="K68" s="96"/>
      <c r="L68" s="79">
        <v>2</v>
      </c>
      <c r="M68" s="87" t="s">
        <v>1</v>
      </c>
      <c r="N68" s="75">
        <v>13</v>
      </c>
      <c r="O68" s="76">
        <v>521.5</v>
      </c>
      <c r="P68" s="105">
        <v>74.5</v>
      </c>
      <c r="Q68" s="79">
        <v>7</v>
      </c>
      <c r="R68" s="87" t="s">
        <v>5</v>
      </c>
      <c r="S68" s="75">
        <v>6</v>
      </c>
      <c r="T68" s="76">
        <v>483.5</v>
      </c>
      <c r="U68" s="105">
        <v>69.07142857142857</v>
      </c>
      <c r="V68" s="96"/>
    </row>
    <row r="69" spans="1:22" ht="18.75" thickBot="1">
      <c r="A69">
        <v>4</v>
      </c>
      <c r="B69">
        <v>10</v>
      </c>
      <c r="C69" s="22"/>
      <c r="D69" s="35" t="str">
        <f>INDEX($D$2:$D$11,A69)</f>
        <v>LES SASICCES</v>
      </c>
      <c r="E69" s="41">
        <v>2</v>
      </c>
      <c r="F69" s="51">
        <v>76</v>
      </c>
      <c r="G69" s="36" t="str">
        <f>INDEX($D$2:$D$11,B69)</f>
        <v>REAL VITELLOZZO</v>
      </c>
      <c r="H69" s="144">
        <v>2</v>
      </c>
      <c r="I69" s="50">
        <v>77.5</v>
      </c>
      <c r="J69" s="39"/>
      <c r="K69" s="96"/>
      <c r="L69" s="79">
        <v>3</v>
      </c>
      <c r="M69" s="87" t="s">
        <v>8</v>
      </c>
      <c r="N69" s="75">
        <v>12</v>
      </c>
      <c r="O69" s="76">
        <v>516.5</v>
      </c>
      <c r="P69" s="105">
        <v>73.78571428571429</v>
      </c>
      <c r="Q69" s="79">
        <v>8</v>
      </c>
      <c r="R69" s="87" t="s">
        <v>4</v>
      </c>
      <c r="S69" s="75">
        <v>5</v>
      </c>
      <c r="T69" s="76">
        <v>504.5</v>
      </c>
      <c r="U69" s="105">
        <v>72.07142857142857</v>
      </c>
      <c r="V69" s="96"/>
    </row>
    <row r="70" spans="1:22" ht="18.75" thickBot="1">
      <c r="A70">
        <v>5</v>
      </c>
      <c r="B70">
        <v>9</v>
      </c>
      <c r="C70" s="22"/>
      <c r="D70" s="35" t="str">
        <f>INDEX($D$2:$D$11,A70)</f>
        <v>LAUDANO VI PUNIRA'</v>
      </c>
      <c r="E70" s="41">
        <v>2</v>
      </c>
      <c r="F70" s="51">
        <v>74.5</v>
      </c>
      <c r="G70" s="36" t="str">
        <f>INDEX($D$2:$D$11,B70)</f>
        <v>ALBATROS</v>
      </c>
      <c r="H70" s="144">
        <v>1</v>
      </c>
      <c r="I70" s="50">
        <v>68</v>
      </c>
      <c r="J70" s="39"/>
      <c r="K70" s="96"/>
      <c r="L70" s="79">
        <v>4</v>
      </c>
      <c r="M70" s="87" t="s">
        <v>7</v>
      </c>
      <c r="N70" s="75">
        <v>10</v>
      </c>
      <c r="O70" s="76">
        <v>474.5</v>
      </c>
      <c r="P70" s="105">
        <v>67.78571428571429</v>
      </c>
      <c r="Q70" s="79">
        <v>9</v>
      </c>
      <c r="R70" s="87" t="s">
        <v>32</v>
      </c>
      <c r="S70" s="75">
        <v>4</v>
      </c>
      <c r="T70" s="76">
        <v>478.5</v>
      </c>
      <c r="U70" s="105">
        <v>68.35714285714286</v>
      </c>
      <c r="V70" s="96"/>
    </row>
    <row r="71" spans="1:22" ht="18.75" thickBot="1">
      <c r="A71">
        <v>6</v>
      </c>
      <c r="B71">
        <v>7</v>
      </c>
      <c r="C71" s="22"/>
      <c r="D71" s="35" t="str">
        <f>INDEX($D$2:$D$11,A71)</f>
        <v>MO MUORI</v>
      </c>
      <c r="E71" s="41">
        <v>0</v>
      </c>
      <c r="F71" s="51">
        <v>60</v>
      </c>
      <c r="G71" s="36" t="str">
        <f>INDEX($D$2:$D$11,B71)</f>
        <v>CUCCIOLO</v>
      </c>
      <c r="H71" s="144">
        <v>2</v>
      </c>
      <c r="I71" s="50">
        <v>71</v>
      </c>
      <c r="J71" s="39"/>
      <c r="K71" s="96"/>
      <c r="L71" s="80">
        <v>5</v>
      </c>
      <c r="M71" s="88" t="s">
        <v>6</v>
      </c>
      <c r="N71" s="82">
        <v>9</v>
      </c>
      <c r="O71" s="89">
        <v>474.5</v>
      </c>
      <c r="P71" s="105">
        <v>67.78571428571429</v>
      </c>
      <c r="Q71" s="80">
        <v>10</v>
      </c>
      <c r="R71" s="88" t="s">
        <v>3</v>
      </c>
      <c r="S71" s="82">
        <v>3</v>
      </c>
      <c r="T71" s="89">
        <v>461.5</v>
      </c>
      <c r="U71" s="105">
        <v>65.92857142857143</v>
      </c>
      <c r="V71" s="96"/>
    </row>
    <row r="72" spans="3:22" ht="15" thickTop="1">
      <c r="C72" s="22"/>
      <c r="D72" s="48"/>
      <c r="E72" s="49"/>
      <c r="F72" s="44"/>
      <c r="G72" s="49"/>
      <c r="H72" s="49"/>
      <c r="I72" s="44"/>
      <c r="J72" s="44"/>
      <c r="K72" s="96"/>
      <c r="L72" s="97"/>
      <c r="M72"/>
      <c r="N72"/>
      <c r="Q72" s="100"/>
      <c r="R72" s="100"/>
      <c r="S72" s="100"/>
      <c r="T72" s="98"/>
      <c r="U72" s="101"/>
      <c r="V72" s="96"/>
    </row>
    <row r="73" spans="3:22" ht="15" thickBot="1">
      <c r="C73" s="22"/>
      <c r="D73" s="48"/>
      <c r="E73" s="49"/>
      <c r="F73" s="44"/>
      <c r="G73" s="49"/>
      <c r="H73" s="49"/>
      <c r="I73" s="44"/>
      <c r="J73" s="44"/>
      <c r="K73" s="96"/>
      <c r="L73" s="97"/>
      <c r="M73"/>
      <c r="N73"/>
      <c r="Q73" s="100"/>
      <c r="R73" s="100"/>
      <c r="S73" s="100"/>
      <c r="T73" s="98"/>
      <c r="U73" s="101"/>
      <c r="V73" s="96"/>
    </row>
    <row r="74" spans="3:22" ht="19.5" thickBot="1" thickTop="1">
      <c r="C74" s="34" t="s">
        <v>30</v>
      </c>
      <c r="D74" s="35">
        <v>37192</v>
      </c>
      <c r="E74" s="36"/>
      <c r="F74" s="38"/>
      <c r="G74" s="36"/>
      <c r="H74" s="37"/>
      <c r="I74" s="38"/>
      <c r="J74" s="39"/>
      <c r="K74" s="96"/>
      <c r="L74" s="69">
        <v>8</v>
      </c>
      <c r="M74" s="70" t="s">
        <v>38</v>
      </c>
      <c r="N74" s="71" t="s">
        <v>35</v>
      </c>
      <c r="O74" s="72" t="s">
        <v>39</v>
      </c>
      <c r="P74" s="73" t="s">
        <v>40</v>
      </c>
      <c r="Q74" s="69">
        <v>8</v>
      </c>
      <c r="R74" s="70" t="s">
        <v>38</v>
      </c>
      <c r="S74" s="71" t="s">
        <v>35</v>
      </c>
      <c r="T74" s="72" t="s">
        <v>39</v>
      </c>
      <c r="U74" s="73" t="s">
        <v>40</v>
      </c>
      <c r="V74" s="96"/>
    </row>
    <row r="75" spans="1:22" ht="18.75" thickBot="1">
      <c r="A75">
        <v>1</v>
      </c>
      <c r="B75">
        <v>4</v>
      </c>
      <c r="C75" s="22"/>
      <c r="D75" s="35" t="str">
        <f>INDEX($D$2:$D$11,A75)</f>
        <v>TORMENTINO</v>
      </c>
      <c r="E75" s="41">
        <v>2</v>
      </c>
      <c r="F75" s="50">
        <v>72.5</v>
      </c>
      <c r="G75" s="36" t="str">
        <f>INDEX($D$2:$D$11,B75)</f>
        <v>LES SASICCES</v>
      </c>
      <c r="H75" s="41">
        <v>2</v>
      </c>
      <c r="I75" s="51">
        <v>75.5</v>
      </c>
      <c r="J75" s="39"/>
      <c r="K75" s="96"/>
      <c r="L75" s="78">
        <v>1</v>
      </c>
      <c r="M75" s="84" t="s">
        <v>20</v>
      </c>
      <c r="N75" s="85">
        <v>18</v>
      </c>
      <c r="O75" s="86">
        <v>613</v>
      </c>
      <c r="P75" s="105">
        <v>76.625</v>
      </c>
      <c r="Q75" s="78">
        <v>6</v>
      </c>
      <c r="R75" s="84" t="s">
        <v>5</v>
      </c>
      <c r="S75" s="85">
        <v>9</v>
      </c>
      <c r="T75" s="86">
        <v>548</v>
      </c>
      <c r="U75" s="105">
        <v>68.5</v>
      </c>
      <c r="V75" s="96"/>
    </row>
    <row r="76" spans="1:22" ht="18.75" thickBot="1">
      <c r="A76">
        <v>2</v>
      </c>
      <c r="B76">
        <v>3</v>
      </c>
      <c r="C76" s="22"/>
      <c r="D76" s="35" t="str">
        <f>INDEX($D$2:$D$11,A76)</f>
        <v>AD CAPOCCHIAM</v>
      </c>
      <c r="E76" s="41">
        <v>1</v>
      </c>
      <c r="F76" s="50">
        <v>64.5</v>
      </c>
      <c r="G76" s="36" t="str">
        <f>INDEX($D$2:$D$11,B76)</f>
        <v>NEW TIM</v>
      </c>
      <c r="H76" s="43">
        <v>0</v>
      </c>
      <c r="I76" s="50">
        <v>59.5</v>
      </c>
      <c r="J76" s="39"/>
      <c r="K76" s="96"/>
      <c r="L76" s="79">
        <v>2</v>
      </c>
      <c r="M76" s="87" t="s">
        <v>1</v>
      </c>
      <c r="N76" s="75">
        <v>14</v>
      </c>
      <c r="O76" s="76">
        <v>597</v>
      </c>
      <c r="P76" s="105">
        <v>74.625</v>
      </c>
      <c r="Q76" s="79">
        <v>7</v>
      </c>
      <c r="R76" s="87" t="s">
        <v>71</v>
      </c>
      <c r="S76" s="75">
        <v>8</v>
      </c>
      <c r="T76" s="76">
        <v>556</v>
      </c>
      <c r="U76" s="105">
        <v>69.5</v>
      </c>
      <c r="V76" s="96"/>
    </row>
    <row r="77" spans="1:22" ht="18.75" thickBot="1">
      <c r="A77">
        <v>8</v>
      </c>
      <c r="B77">
        <v>7</v>
      </c>
      <c r="C77" s="22"/>
      <c r="D77" s="35" t="str">
        <f>INDEX($D$2:$D$11,A77)</f>
        <v>TORO LOCO</v>
      </c>
      <c r="E77" s="41">
        <v>2</v>
      </c>
      <c r="F77" s="51">
        <v>73</v>
      </c>
      <c r="G77" s="36" t="str">
        <f>INDEX($D$2:$D$11,B77)</f>
        <v>CUCCIOLO</v>
      </c>
      <c r="H77" s="43">
        <v>0</v>
      </c>
      <c r="I77" s="50">
        <v>60.5</v>
      </c>
      <c r="J77" s="39"/>
      <c r="K77" s="96"/>
      <c r="L77" s="79">
        <v>3</v>
      </c>
      <c r="M77" s="87" t="s">
        <v>8</v>
      </c>
      <c r="N77" s="75">
        <v>13</v>
      </c>
      <c r="O77" s="76">
        <v>589</v>
      </c>
      <c r="P77" s="105">
        <v>73.625</v>
      </c>
      <c r="Q77" s="79">
        <v>8</v>
      </c>
      <c r="R77" s="87" t="s">
        <v>32</v>
      </c>
      <c r="S77" s="75">
        <v>7</v>
      </c>
      <c r="T77" s="76">
        <v>551.5</v>
      </c>
      <c r="U77" s="105">
        <v>68.9375</v>
      </c>
      <c r="V77" s="96"/>
    </row>
    <row r="78" spans="1:22" ht="18.75" thickBot="1">
      <c r="A78">
        <v>9</v>
      </c>
      <c r="B78">
        <v>6</v>
      </c>
      <c r="C78" s="22"/>
      <c r="D78" s="35" t="str">
        <f>INDEX($D$2:$D$11,A78)</f>
        <v>ALBATROS</v>
      </c>
      <c r="E78" s="41">
        <v>1</v>
      </c>
      <c r="F78" s="51">
        <v>71</v>
      </c>
      <c r="G78" s="36" t="str">
        <f>INDEX($D$2:$D$11,B78)</f>
        <v>MO MUORI</v>
      </c>
      <c r="H78" s="43">
        <v>1</v>
      </c>
      <c r="I78" s="50">
        <v>72.5</v>
      </c>
      <c r="J78" s="39"/>
      <c r="K78" s="96"/>
      <c r="L78" s="79">
        <v>4</v>
      </c>
      <c r="M78" s="87" t="s">
        <v>6</v>
      </c>
      <c r="N78" s="75">
        <v>10</v>
      </c>
      <c r="O78" s="76">
        <v>547</v>
      </c>
      <c r="P78" s="105">
        <v>68.375</v>
      </c>
      <c r="Q78" s="79">
        <v>9</v>
      </c>
      <c r="R78" s="87" t="s">
        <v>4</v>
      </c>
      <c r="S78" s="75">
        <v>6</v>
      </c>
      <c r="T78" s="76">
        <v>575.5</v>
      </c>
      <c r="U78" s="105">
        <v>71.9375</v>
      </c>
      <c r="V78" s="96"/>
    </row>
    <row r="79" spans="1:22" ht="18.75" thickBot="1">
      <c r="A79">
        <v>10</v>
      </c>
      <c r="B79">
        <v>5</v>
      </c>
      <c r="C79" s="22"/>
      <c r="D79" s="35" t="str">
        <f>INDEX($D$2:$D$11,A79)</f>
        <v>REAL VITELLOZZO</v>
      </c>
      <c r="E79" s="41">
        <v>1</v>
      </c>
      <c r="F79" s="51">
        <v>72</v>
      </c>
      <c r="G79" s="36" t="str">
        <f>INDEX($D$2:$D$11,B79)</f>
        <v>LAUDANO VI PUNIRA'</v>
      </c>
      <c r="H79" s="43">
        <v>1</v>
      </c>
      <c r="I79" s="50">
        <v>70.5</v>
      </c>
      <c r="J79" s="39"/>
      <c r="K79" s="96"/>
      <c r="L79" s="80">
        <v>5</v>
      </c>
      <c r="M79" s="88" t="s">
        <v>7</v>
      </c>
      <c r="N79" s="82">
        <v>10</v>
      </c>
      <c r="O79" s="89">
        <v>535</v>
      </c>
      <c r="P79" s="105">
        <v>66.875</v>
      </c>
      <c r="Q79" s="80">
        <v>10</v>
      </c>
      <c r="R79" s="88" t="s">
        <v>3</v>
      </c>
      <c r="S79" s="82">
        <v>3</v>
      </c>
      <c r="T79" s="89">
        <v>521</v>
      </c>
      <c r="U79" s="105">
        <v>65.125</v>
      </c>
      <c r="V79" s="96"/>
    </row>
    <row r="80" spans="3:22" ht="12.75" customHeight="1" thickTop="1">
      <c r="C80" s="22"/>
      <c r="D80" s="48"/>
      <c r="E80" s="49"/>
      <c r="F80" s="44"/>
      <c r="G80" s="49"/>
      <c r="H80" s="49"/>
      <c r="I80" s="44"/>
      <c r="J80" s="44"/>
      <c r="K80" s="46"/>
      <c r="L80" s="102"/>
      <c r="M80"/>
      <c r="N80"/>
      <c r="P80" s="103"/>
      <c r="Q80" s="102"/>
      <c r="R80" s="102"/>
      <c r="S80" s="102"/>
      <c r="T80" s="104"/>
      <c r="U80" s="103"/>
      <c r="V80" s="9"/>
    </row>
    <row r="81" spans="3:22" ht="13.5" customHeight="1" thickBot="1">
      <c r="C81" s="22"/>
      <c r="D81" s="48"/>
      <c r="E81" s="49"/>
      <c r="F81" s="44"/>
      <c r="G81" s="49"/>
      <c r="H81" s="49"/>
      <c r="I81" s="44"/>
      <c r="J81" s="44"/>
      <c r="K81" s="46"/>
      <c r="L81" s="102"/>
      <c r="M81"/>
      <c r="N81"/>
      <c r="P81" s="103"/>
      <c r="Q81" s="102"/>
      <c r="R81" s="102"/>
      <c r="S81" s="102"/>
      <c r="T81" s="104"/>
      <c r="U81" s="103"/>
      <c r="V81" s="9"/>
    </row>
    <row r="82" spans="3:22" ht="15.75" customHeight="1" thickBot="1" thickTop="1">
      <c r="C82" s="34" t="s">
        <v>31</v>
      </c>
      <c r="D82" s="35">
        <v>37199</v>
      </c>
      <c r="E82" s="36"/>
      <c r="F82" s="38"/>
      <c r="G82" s="36"/>
      <c r="H82" s="37"/>
      <c r="I82" s="38"/>
      <c r="J82" s="39"/>
      <c r="K82" s="46"/>
      <c r="L82" s="69">
        <v>9</v>
      </c>
      <c r="M82" s="70" t="s">
        <v>38</v>
      </c>
      <c r="N82" s="71" t="s">
        <v>35</v>
      </c>
      <c r="O82" s="72" t="s">
        <v>39</v>
      </c>
      <c r="P82" s="73" t="s">
        <v>40</v>
      </c>
      <c r="Q82" s="69">
        <v>9</v>
      </c>
      <c r="R82" s="70" t="s">
        <v>38</v>
      </c>
      <c r="S82" s="71" t="s">
        <v>35</v>
      </c>
      <c r="T82" s="72" t="s">
        <v>39</v>
      </c>
      <c r="U82" s="73" t="s">
        <v>40</v>
      </c>
      <c r="V82" s="9"/>
    </row>
    <row r="83" spans="1:23" ht="18.75" thickBot="1">
      <c r="A83">
        <v>3</v>
      </c>
      <c r="B83">
        <v>8</v>
      </c>
      <c r="C83" s="22"/>
      <c r="D83" s="35" t="str">
        <f>INDEX($D$2:$D$11,A83)</f>
        <v>NEW TIM</v>
      </c>
      <c r="E83" s="41">
        <v>3</v>
      </c>
      <c r="F83" s="145">
        <v>76.5</v>
      </c>
      <c r="G83" s="36" t="str">
        <f>INDEX($D$2:$D$11,B83)</f>
        <v>TORO LOCO</v>
      </c>
      <c r="H83" s="41">
        <v>0</v>
      </c>
      <c r="I83" s="51">
        <v>61</v>
      </c>
      <c r="J83" s="39"/>
      <c r="K83" s="46"/>
      <c r="L83" s="78">
        <v>1</v>
      </c>
      <c r="M83" s="84" t="s">
        <v>20</v>
      </c>
      <c r="N83" s="85">
        <v>18</v>
      </c>
      <c r="O83" s="86">
        <v>670</v>
      </c>
      <c r="P83" s="105">
        <v>74.44444444444444</v>
      </c>
      <c r="Q83" s="78">
        <v>6</v>
      </c>
      <c r="R83" s="84" t="s">
        <v>5</v>
      </c>
      <c r="S83" s="85">
        <v>9</v>
      </c>
      <c r="T83" s="86">
        <v>609.5</v>
      </c>
      <c r="U83" s="105">
        <v>67.72222222222223</v>
      </c>
      <c r="V83" s="9"/>
      <c r="W83" s="12"/>
    </row>
    <row r="84" spans="1:22" ht="18.75" thickBot="1">
      <c r="A84">
        <v>4</v>
      </c>
      <c r="B84">
        <v>2</v>
      </c>
      <c r="C84" s="22"/>
      <c r="D84" s="35" t="str">
        <f>INDEX($D$2:$D$11,A84)</f>
        <v>LES SASICCES</v>
      </c>
      <c r="E84" s="41">
        <v>3</v>
      </c>
      <c r="F84" s="50">
        <v>75.5</v>
      </c>
      <c r="G84" s="36" t="str">
        <f>INDEX($D$2:$D$11,B84)</f>
        <v>AD CAPOCCHIAM</v>
      </c>
      <c r="H84" s="43">
        <v>0</v>
      </c>
      <c r="I84" s="50">
        <v>61.5</v>
      </c>
      <c r="J84" s="39"/>
      <c r="K84" s="46"/>
      <c r="L84" s="79">
        <v>2</v>
      </c>
      <c r="M84" s="87" t="s">
        <v>1</v>
      </c>
      <c r="N84" s="75">
        <v>17</v>
      </c>
      <c r="O84" s="76">
        <v>672.5</v>
      </c>
      <c r="P84" s="105">
        <v>74.72222222222223</v>
      </c>
      <c r="Q84" s="79">
        <v>7</v>
      </c>
      <c r="R84" s="87" t="s">
        <v>71</v>
      </c>
      <c r="S84" s="75">
        <v>8</v>
      </c>
      <c r="T84" s="76">
        <v>621.5</v>
      </c>
      <c r="U84" s="105">
        <v>69.05555555555556</v>
      </c>
      <c r="V84" s="9"/>
    </row>
    <row r="85" spans="1:22" ht="18.75" thickBot="1">
      <c r="A85">
        <v>5</v>
      </c>
      <c r="B85">
        <v>1</v>
      </c>
      <c r="C85" s="22"/>
      <c r="D85" s="35" t="str">
        <f>INDEX($D$2:$D$11,A85)</f>
        <v>LAUDANO VI PUNIRA'</v>
      </c>
      <c r="E85" s="41">
        <v>0</v>
      </c>
      <c r="F85" s="51">
        <v>65.5</v>
      </c>
      <c r="G85" s="36" t="str">
        <f>INDEX($D$2:$D$11,B85)</f>
        <v>TORMENTINO</v>
      </c>
      <c r="H85" s="43">
        <v>2</v>
      </c>
      <c r="I85" s="50">
        <v>75</v>
      </c>
      <c r="J85" s="39"/>
      <c r="K85" s="46"/>
      <c r="L85" s="79">
        <v>3</v>
      </c>
      <c r="M85" s="87" t="s">
        <v>8</v>
      </c>
      <c r="N85" s="75">
        <v>16</v>
      </c>
      <c r="O85" s="76">
        <v>666.5</v>
      </c>
      <c r="P85" s="105">
        <v>74.05555555555556</v>
      </c>
      <c r="Q85" s="79">
        <v>8</v>
      </c>
      <c r="R85" s="87" t="s">
        <v>4</v>
      </c>
      <c r="S85" s="75">
        <v>7</v>
      </c>
      <c r="T85" s="76">
        <v>644</v>
      </c>
      <c r="U85" s="105">
        <v>71.55555555555556</v>
      </c>
      <c r="V85" s="9"/>
    </row>
    <row r="86" spans="1:22" ht="18.75" thickBot="1">
      <c r="A86">
        <v>6</v>
      </c>
      <c r="B86">
        <v>10</v>
      </c>
      <c r="C86" s="22"/>
      <c r="D86" s="35" t="str">
        <f>INDEX($D$2:$D$11,A86)</f>
        <v>MO MUORI</v>
      </c>
      <c r="E86" s="41">
        <v>5</v>
      </c>
      <c r="F86" s="51">
        <v>77.5</v>
      </c>
      <c r="G86" s="36" t="str">
        <f>INDEX($D$2:$D$11,B86)</f>
        <v>REAL VITELLOZZO</v>
      </c>
      <c r="H86" s="43">
        <v>0</v>
      </c>
      <c r="I86" s="50">
        <v>57</v>
      </c>
      <c r="J86" s="39"/>
      <c r="K86" s="46"/>
      <c r="L86" s="79">
        <v>4</v>
      </c>
      <c r="M86" s="87" t="s">
        <v>6</v>
      </c>
      <c r="N86" s="75">
        <v>13</v>
      </c>
      <c r="O86" s="76">
        <v>622</v>
      </c>
      <c r="P86" s="105">
        <v>69.11111111111111</v>
      </c>
      <c r="Q86" s="79">
        <v>9</v>
      </c>
      <c r="R86" s="87" t="s">
        <v>32</v>
      </c>
      <c r="S86" s="75">
        <v>7</v>
      </c>
      <c r="T86" s="76">
        <v>612.5</v>
      </c>
      <c r="U86" s="105">
        <v>68.05555555555556</v>
      </c>
      <c r="V86" s="9"/>
    </row>
    <row r="87" spans="1:22" ht="18.75" thickBot="1">
      <c r="A87">
        <v>7</v>
      </c>
      <c r="B87">
        <v>9</v>
      </c>
      <c r="C87" s="22"/>
      <c r="D87" s="35" t="str">
        <f>INDEX($D$2:$D$11,A87)</f>
        <v>CUCCIOLO</v>
      </c>
      <c r="E87" s="41">
        <v>1</v>
      </c>
      <c r="F87" s="51">
        <v>68</v>
      </c>
      <c r="G87" s="36" t="str">
        <f>INDEX($D$2:$D$11,B87)</f>
        <v>ALBATROS</v>
      </c>
      <c r="H87" s="43">
        <v>1</v>
      </c>
      <c r="I87" s="50">
        <v>68.5</v>
      </c>
      <c r="J87" s="39"/>
      <c r="K87" s="46"/>
      <c r="L87" s="80">
        <v>5</v>
      </c>
      <c r="M87" s="88" t="s">
        <v>7</v>
      </c>
      <c r="N87" s="82">
        <v>11</v>
      </c>
      <c r="O87" s="89">
        <v>603</v>
      </c>
      <c r="P87" s="105">
        <v>67</v>
      </c>
      <c r="Q87" s="80">
        <v>10</v>
      </c>
      <c r="R87" s="88" t="s">
        <v>3</v>
      </c>
      <c r="S87" s="82">
        <v>6</v>
      </c>
      <c r="T87" s="89">
        <v>597.5</v>
      </c>
      <c r="U87" s="105">
        <v>66.38888888888889</v>
      </c>
      <c r="V87" s="9"/>
    </row>
    <row r="88" spans="13:14" ht="13.5" thickTop="1">
      <c r="M88"/>
      <c r="N88"/>
    </row>
    <row r="89" spans="13:14" ht="12.75">
      <c r="M89"/>
      <c r="N89"/>
    </row>
    <row r="90" spans="13:14" ht="12.75">
      <c r="M90"/>
      <c r="N90"/>
    </row>
    <row r="91" spans="13:14" ht="12.75">
      <c r="M91"/>
      <c r="N91"/>
    </row>
    <row r="92" spans="13:15" ht="12.75">
      <c r="M92" s="1"/>
      <c r="N92" s="1"/>
      <c r="O92" s="90"/>
    </row>
    <row r="93" spans="13:15" ht="18">
      <c r="M93" s="47"/>
      <c r="N93" s="47"/>
      <c r="O93" s="53"/>
    </row>
    <row r="94" spans="13:15" ht="18">
      <c r="M94" s="47"/>
      <c r="N94" s="47"/>
      <c r="O94" s="53"/>
    </row>
  </sheetData>
  <printOptions horizontalCentered="1" verticalCentered="1"/>
  <pageMargins left="0.31" right="0.29" top="0.44" bottom="0.5" header="0.28" footer="0.5118110236220472"/>
  <pageSetup fitToHeight="1" fitToWidth="1" horizontalDpi="600" verticalDpi="600" orientation="portrait" paperSize="9" scale="58" r:id="rId2"/>
  <headerFooter alignWithMargins="0">
    <oddHeader>&amp;C&amp;24fantacinico@virgilio.it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11">
    <pageSetUpPr fitToPage="1"/>
  </sheetPr>
  <dimension ref="A1:AK94"/>
  <sheetViews>
    <sheetView zoomScale="75" zoomScaleNormal="75" workbookViewId="0" topLeftCell="B49">
      <selection activeCell="I77" sqref="I76:I77"/>
    </sheetView>
  </sheetViews>
  <sheetFormatPr defaultColWidth="9.140625" defaultRowHeight="12.75"/>
  <cols>
    <col min="1" max="1" width="3.140625" style="0" bestFit="1" customWidth="1"/>
    <col min="2" max="2" width="4.00390625" style="0" customWidth="1"/>
    <col min="3" max="3" width="4.421875" style="0" customWidth="1"/>
    <col min="4" max="4" width="21.28125" style="20" bestFit="1" customWidth="1"/>
    <col min="5" max="5" width="3.00390625" style="2" customWidth="1"/>
    <col min="6" max="6" width="6.57421875" style="31" customWidth="1"/>
    <col min="7" max="7" width="21.28125" style="2" bestFit="1" customWidth="1"/>
    <col min="8" max="8" width="3.00390625" style="2" customWidth="1"/>
    <col min="9" max="9" width="7.140625" style="31" customWidth="1"/>
    <col min="10" max="10" width="10.00390625" style="2" customWidth="1"/>
    <col min="11" max="11" width="4.57421875" style="32" customWidth="1"/>
    <col min="12" max="12" width="4.57421875" style="6" bestFit="1" customWidth="1"/>
    <col min="13" max="13" width="16.7109375" style="6" customWidth="1"/>
    <col min="14" max="14" width="4.57421875" style="6" bestFit="1" customWidth="1"/>
    <col min="15" max="15" width="10.7109375" style="52" bestFit="1" customWidth="1"/>
    <col min="16" max="16" width="6.57421875" style="55" customWidth="1"/>
    <col min="17" max="17" width="4.28125" style="0" customWidth="1"/>
    <col min="18" max="18" width="16.8515625" style="0" customWidth="1"/>
    <col min="19" max="19" width="4.7109375" style="0" customWidth="1"/>
    <col min="20" max="20" width="9.8515625" style="54" bestFit="1" customWidth="1"/>
    <col min="21" max="21" width="7.28125" style="56" customWidth="1"/>
    <col min="22" max="22" width="4.8515625" style="0" customWidth="1"/>
    <col min="23" max="23" width="8.28125" style="0" customWidth="1"/>
    <col min="24" max="24" width="17.28125" style="0" customWidth="1"/>
    <col min="25" max="25" width="6.00390625" style="0" customWidth="1"/>
    <col min="26" max="26" width="10.28125" style="52" customWidth="1"/>
    <col min="27" max="27" width="7.28125" style="0" customWidth="1"/>
    <col min="28" max="28" width="6.00390625" style="0" customWidth="1"/>
    <col min="29" max="29" width="5.140625" style="0" customWidth="1"/>
    <col min="30" max="30" width="5.421875" style="0" customWidth="1"/>
    <col min="31" max="33" width="5.00390625" style="0" customWidth="1"/>
    <col min="34" max="34" width="5.140625" style="0" customWidth="1"/>
    <col min="35" max="37" width="5.00390625" style="0" customWidth="1"/>
    <col min="38" max="39" width="5.140625" style="0" bestFit="1" customWidth="1"/>
  </cols>
  <sheetData>
    <row r="1" spans="7:14" ht="12.75">
      <c r="G1" s="5"/>
      <c r="H1" s="5"/>
      <c r="I1" s="25"/>
      <c r="J1" s="5"/>
      <c r="K1" s="21"/>
      <c r="L1" s="7"/>
      <c r="M1" s="7"/>
      <c r="N1" s="7"/>
    </row>
    <row r="2" spans="2:14" ht="12.75">
      <c r="B2" s="23">
        <v>1</v>
      </c>
      <c r="D2" s="24" t="s">
        <v>6</v>
      </c>
      <c r="G2" s="1"/>
      <c r="H2" s="5"/>
      <c r="I2" s="25"/>
      <c r="J2" s="25"/>
      <c r="K2" s="26"/>
      <c r="L2" s="27"/>
      <c r="M2" s="27"/>
      <c r="N2" s="27"/>
    </row>
    <row r="3" spans="2:26" ht="12.75">
      <c r="B3" s="23">
        <v>2</v>
      </c>
      <c r="D3" s="24" t="s">
        <v>5</v>
      </c>
      <c r="G3" s="1"/>
      <c r="H3" s="5"/>
      <c r="I3" s="25"/>
      <c r="J3" s="25"/>
      <c r="K3" s="26"/>
      <c r="L3" s="27"/>
      <c r="M3" s="27"/>
      <c r="N3" s="27"/>
      <c r="Z3" s="52" t="s">
        <v>33</v>
      </c>
    </row>
    <row r="4" spans="2:26" ht="12.75">
      <c r="B4" s="23">
        <v>3</v>
      </c>
      <c r="D4" s="24" t="s">
        <v>3</v>
      </c>
      <c r="G4" s="1"/>
      <c r="H4" s="5"/>
      <c r="I4" s="25"/>
      <c r="J4" s="25"/>
      <c r="K4" s="26"/>
      <c r="L4" s="27"/>
      <c r="M4" s="27"/>
      <c r="N4" s="27"/>
      <c r="Z4" s="52" t="s">
        <v>34</v>
      </c>
    </row>
    <row r="5" spans="2:14" ht="12.75">
      <c r="B5" s="23">
        <v>4</v>
      </c>
      <c r="D5" s="28" t="s">
        <v>1</v>
      </c>
      <c r="G5" s="1"/>
      <c r="H5" s="5"/>
      <c r="I5" s="25"/>
      <c r="J5" s="25"/>
      <c r="K5" s="26"/>
      <c r="L5" s="27"/>
      <c r="M5" s="27"/>
      <c r="N5" s="27"/>
    </row>
    <row r="6" spans="2:14" ht="12.75">
      <c r="B6" s="23">
        <v>5</v>
      </c>
      <c r="D6" s="28" t="s">
        <v>2</v>
      </c>
      <c r="G6" s="1"/>
      <c r="H6" s="29"/>
      <c r="I6" s="25"/>
      <c r="J6" s="25"/>
      <c r="K6" s="26"/>
      <c r="L6" s="27"/>
      <c r="M6" s="27"/>
      <c r="N6" s="27"/>
    </row>
    <row r="7" spans="2:14" ht="12.75">
      <c r="B7" s="23">
        <v>6</v>
      </c>
      <c r="D7" s="28" t="s">
        <v>19</v>
      </c>
      <c r="H7" s="29"/>
      <c r="I7" s="25"/>
      <c r="J7" s="25"/>
      <c r="K7" s="26"/>
      <c r="L7" s="27"/>
      <c r="M7" s="27"/>
      <c r="N7" s="27"/>
    </row>
    <row r="8" spans="2:14" ht="12.75">
      <c r="B8" s="23">
        <v>7</v>
      </c>
      <c r="D8" s="28" t="s">
        <v>7</v>
      </c>
      <c r="G8" s="1"/>
      <c r="H8" s="29"/>
      <c r="I8" s="25"/>
      <c r="J8" s="25"/>
      <c r="K8" s="26"/>
      <c r="L8" s="27"/>
      <c r="M8" s="27"/>
      <c r="N8" s="27"/>
    </row>
    <row r="9" spans="2:14" ht="12.75">
      <c r="B9" s="23">
        <v>8</v>
      </c>
      <c r="D9" s="28" t="s">
        <v>32</v>
      </c>
      <c r="G9" s="1"/>
      <c r="H9" s="29"/>
      <c r="I9" s="25"/>
      <c r="J9" s="25"/>
      <c r="K9" s="26"/>
      <c r="L9" s="27"/>
      <c r="M9" s="27"/>
      <c r="N9" s="27"/>
    </row>
    <row r="10" spans="2:14" ht="12.75">
      <c r="B10" s="23">
        <v>9</v>
      </c>
      <c r="D10" s="28" t="s">
        <v>4</v>
      </c>
      <c r="G10" s="1"/>
      <c r="H10" s="29"/>
      <c r="I10" s="25"/>
      <c r="J10" s="25"/>
      <c r="K10" s="26"/>
      <c r="L10" s="27"/>
      <c r="M10" s="27"/>
      <c r="N10" s="27"/>
    </row>
    <row r="11" spans="2:14" ht="12.75">
      <c r="B11" s="23">
        <v>10</v>
      </c>
      <c r="D11" s="30" t="s">
        <v>20</v>
      </c>
      <c r="G11" s="1"/>
      <c r="H11" s="29"/>
      <c r="I11" s="25"/>
      <c r="J11" s="25"/>
      <c r="K11" s="26"/>
      <c r="L11" s="27"/>
      <c r="M11" s="27"/>
      <c r="N11" s="27"/>
    </row>
    <row r="12" spans="2:14" ht="12.75">
      <c r="B12" s="23"/>
      <c r="D12" s="8"/>
      <c r="G12" s="1"/>
      <c r="H12" s="29"/>
      <c r="I12" s="25"/>
      <c r="J12" s="25"/>
      <c r="K12" s="26"/>
      <c r="L12" s="27"/>
      <c r="M12" s="27"/>
      <c r="N12" s="27"/>
    </row>
    <row r="13" spans="2:14" ht="12.75">
      <c r="B13" s="23"/>
      <c r="D13" s="8"/>
      <c r="G13" s="1"/>
      <c r="H13" s="29"/>
      <c r="I13" s="25"/>
      <c r="J13" s="25"/>
      <c r="K13" s="26"/>
      <c r="L13" s="27"/>
      <c r="M13" s="27"/>
      <c r="N13" s="27"/>
    </row>
    <row r="14" spans="2:14" ht="12.75">
      <c r="B14" s="23"/>
      <c r="D14" s="8"/>
      <c r="G14" s="1"/>
      <c r="H14" s="29"/>
      <c r="I14" s="25"/>
      <c r="J14" s="25"/>
      <c r="K14" s="26"/>
      <c r="L14" s="27"/>
      <c r="M14" s="27"/>
      <c r="N14" s="27"/>
    </row>
    <row r="15" spans="2:14" ht="12.75">
      <c r="B15" s="23"/>
      <c r="D15" s="8"/>
      <c r="G15" s="1"/>
      <c r="H15" s="29"/>
      <c r="I15" s="25"/>
      <c r="J15" s="25"/>
      <c r="K15" s="26"/>
      <c r="L15" s="27"/>
      <c r="M15" s="27"/>
      <c r="N15" s="27"/>
    </row>
    <row r="16" spans="7:16" ht="13.5" thickBot="1">
      <c r="G16" s="8"/>
      <c r="H16" s="8"/>
      <c r="J16" s="31"/>
      <c r="L16" s="33"/>
      <c r="M16" s="33"/>
      <c r="N16" s="33"/>
      <c r="P16" s="56"/>
    </row>
    <row r="17" spans="7:37" ht="14.25" thickBot="1" thickTop="1">
      <c r="G17" s="8"/>
      <c r="H17" s="8"/>
      <c r="J17" s="31"/>
      <c r="L17" s="33"/>
      <c r="M17" s="33"/>
      <c r="N17" s="33"/>
      <c r="P17" s="56"/>
      <c r="X17" s="63" t="s">
        <v>18</v>
      </c>
      <c r="Y17" s="64" t="s">
        <v>35</v>
      </c>
      <c r="Z17" s="65" t="s">
        <v>36</v>
      </c>
      <c r="AA17" s="66" t="s">
        <v>37</v>
      </c>
      <c r="AC17" s="67">
        <v>1</v>
      </c>
      <c r="AD17" s="68">
        <v>2</v>
      </c>
      <c r="AE17" s="67">
        <v>3</v>
      </c>
      <c r="AF17" s="68">
        <v>4</v>
      </c>
      <c r="AG17" s="67">
        <v>5</v>
      </c>
      <c r="AH17" s="68">
        <v>6</v>
      </c>
      <c r="AI17" s="67">
        <v>7</v>
      </c>
      <c r="AJ17" s="68">
        <v>8</v>
      </c>
      <c r="AK17" s="67">
        <v>9</v>
      </c>
    </row>
    <row r="18" spans="3:37" ht="19.5" thickBot="1" thickTop="1">
      <c r="C18" s="34" t="s">
        <v>23</v>
      </c>
      <c r="D18" s="35">
        <v>37129</v>
      </c>
      <c r="E18" s="36"/>
      <c r="F18" s="38"/>
      <c r="G18" s="36"/>
      <c r="H18" s="37"/>
      <c r="I18" s="38"/>
      <c r="J18" s="39"/>
      <c r="L18" s="69">
        <v>1</v>
      </c>
      <c r="M18" s="70" t="s">
        <v>38</v>
      </c>
      <c r="N18" s="71" t="s">
        <v>35</v>
      </c>
      <c r="O18" s="72" t="s">
        <v>39</v>
      </c>
      <c r="P18" s="73" t="s">
        <v>40</v>
      </c>
      <c r="Q18" s="69">
        <v>1</v>
      </c>
      <c r="R18" s="70" t="s">
        <v>38</v>
      </c>
      <c r="S18" s="71" t="s">
        <v>35</v>
      </c>
      <c r="T18" s="72" t="s">
        <v>39</v>
      </c>
      <c r="U18" s="73" t="s">
        <v>40</v>
      </c>
      <c r="X18" s="74" t="s">
        <v>20</v>
      </c>
      <c r="Y18" s="75">
        <v>18</v>
      </c>
      <c r="Z18" s="76">
        <f aca="true" t="shared" si="0" ref="Z18:Z27">SUM(AC18:AK18)</f>
        <v>670</v>
      </c>
      <c r="AA18" s="77">
        <f>Z18/9</f>
        <v>74.44444444444444</v>
      </c>
      <c r="AC18" s="4">
        <v>69.5</v>
      </c>
      <c r="AD18" s="4">
        <v>79.5</v>
      </c>
      <c r="AE18" s="4">
        <v>80</v>
      </c>
      <c r="AF18" s="4">
        <v>75</v>
      </c>
      <c r="AG18" s="4">
        <v>73.5</v>
      </c>
      <c r="AH18" s="4">
        <v>86</v>
      </c>
      <c r="AI18" s="4">
        <v>77.5</v>
      </c>
      <c r="AJ18" s="4">
        <v>72</v>
      </c>
      <c r="AK18" s="4">
        <v>57</v>
      </c>
    </row>
    <row r="19" spans="1:37" ht="18.75" thickBot="1">
      <c r="A19">
        <v>1</v>
      </c>
      <c r="B19">
        <v>6</v>
      </c>
      <c r="C19" s="40"/>
      <c r="D19" s="35" t="str">
        <f>INDEX($D$2:$D$11,A19)</f>
        <v>TORMENTINO</v>
      </c>
      <c r="E19" s="41">
        <v>1</v>
      </c>
      <c r="F19" s="50">
        <v>71.5</v>
      </c>
      <c r="G19" s="36" t="str">
        <f>INDEX($D$2:$D$11,B19)</f>
        <v>MO MUORI</v>
      </c>
      <c r="H19" s="41">
        <v>3</v>
      </c>
      <c r="I19" s="51">
        <v>79.5</v>
      </c>
      <c r="J19" s="39"/>
      <c r="L19" s="78">
        <v>1</v>
      </c>
      <c r="M19" s="74" t="s">
        <v>8</v>
      </c>
      <c r="N19" s="75">
        <v>3</v>
      </c>
      <c r="O19" s="76">
        <v>79.5</v>
      </c>
      <c r="P19" s="105">
        <v>79.5</v>
      </c>
      <c r="Q19" s="78">
        <v>6</v>
      </c>
      <c r="R19" s="74" t="s">
        <v>2</v>
      </c>
      <c r="S19" s="75">
        <v>1</v>
      </c>
      <c r="T19" s="76">
        <v>66</v>
      </c>
      <c r="U19" s="105">
        <v>66</v>
      </c>
      <c r="X19" s="74" t="s">
        <v>1</v>
      </c>
      <c r="Y19" s="75">
        <v>17</v>
      </c>
      <c r="Z19" s="76">
        <f t="shared" si="0"/>
        <v>672.5</v>
      </c>
      <c r="AA19" s="77">
        <f aca="true" t="shared" si="1" ref="AA19:AA27">Z19/9</f>
        <v>74.72222222222223</v>
      </c>
      <c r="AC19" s="4">
        <v>75</v>
      </c>
      <c r="AD19" s="4">
        <v>80.5</v>
      </c>
      <c r="AE19" s="4">
        <v>75</v>
      </c>
      <c r="AF19" s="4">
        <v>71.5</v>
      </c>
      <c r="AG19" s="4">
        <v>72</v>
      </c>
      <c r="AH19" s="4">
        <v>71.5</v>
      </c>
      <c r="AI19" s="4">
        <v>76</v>
      </c>
      <c r="AJ19" s="4">
        <v>75.5</v>
      </c>
      <c r="AK19" s="4">
        <v>75.5</v>
      </c>
    </row>
    <row r="20" spans="1:37" ht="18.75" thickBot="1">
      <c r="A20">
        <v>2</v>
      </c>
      <c r="B20">
        <v>5</v>
      </c>
      <c r="C20" s="42"/>
      <c r="D20" s="35" t="str">
        <f>INDEX($D$2:$D$11,A20)</f>
        <v>AD CAPOCCHIAM</v>
      </c>
      <c r="E20" s="41">
        <v>0</v>
      </c>
      <c r="F20" s="50">
        <v>64.5</v>
      </c>
      <c r="G20" s="36" t="str">
        <f>INDEX($D$2:$D$11,B20)</f>
        <v>LAUDANO VI PUNIRA'</v>
      </c>
      <c r="H20" s="41">
        <v>0</v>
      </c>
      <c r="I20" s="50">
        <v>66</v>
      </c>
      <c r="J20" s="39"/>
      <c r="L20" s="79">
        <v>2</v>
      </c>
      <c r="M20" s="74" t="s">
        <v>1</v>
      </c>
      <c r="N20" s="75">
        <v>3</v>
      </c>
      <c r="O20" s="76">
        <v>75</v>
      </c>
      <c r="P20" s="105">
        <v>75</v>
      </c>
      <c r="Q20" s="79">
        <v>7</v>
      </c>
      <c r="R20" s="74" t="s">
        <v>5</v>
      </c>
      <c r="S20" s="75">
        <v>1</v>
      </c>
      <c r="T20" s="76">
        <v>64.5</v>
      </c>
      <c r="U20" s="105">
        <v>64.5</v>
      </c>
      <c r="X20" s="74" t="s">
        <v>8</v>
      </c>
      <c r="Y20" s="75">
        <v>16</v>
      </c>
      <c r="Z20" s="76">
        <f t="shared" si="0"/>
        <v>666.5</v>
      </c>
      <c r="AA20" s="77">
        <f t="shared" si="1"/>
        <v>74.05555555555556</v>
      </c>
      <c r="AC20" s="4">
        <v>79.5</v>
      </c>
      <c r="AD20" s="4">
        <v>75</v>
      </c>
      <c r="AE20" s="4">
        <v>73.5</v>
      </c>
      <c r="AF20" s="4">
        <v>71</v>
      </c>
      <c r="AG20" s="4">
        <v>86.5</v>
      </c>
      <c r="AH20" s="4">
        <v>71</v>
      </c>
      <c r="AI20" s="4">
        <v>60</v>
      </c>
      <c r="AJ20" s="4">
        <v>72.5</v>
      </c>
      <c r="AK20" s="4">
        <v>77.5</v>
      </c>
    </row>
    <row r="21" spans="1:37" ht="18.75" thickBot="1">
      <c r="A21">
        <v>3</v>
      </c>
      <c r="B21">
        <v>4</v>
      </c>
      <c r="C21" s="42"/>
      <c r="D21" s="35" t="str">
        <f>INDEX($D$2:$D$11,A21)</f>
        <v>NEW TIM</v>
      </c>
      <c r="E21" s="41">
        <v>0</v>
      </c>
      <c r="F21" s="51">
        <v>63.5</v>
      </c>
      <c r="G21" s="36" t="str">
        <f>INDEX($D$2:$D$11,B21)</f>
        <v>LES SASICCES</v>
      </c>
      <c r="H21" s="41">
        <v>2</v>
      </c>
      <c r="I21" s="50">
        <v>75</v>
      </c>
      <c r="J21" s="39"/>
      <c r="L21" s="79">
        <v>3</v>
      </c>
      <c r="M21" s="74" t="s">
        <v>20</v>
      </c>
      <c r="N21" s="75">
        <v>3</v>
      </c>
      <c r="O21" s="76">
        <v>69.5</v>
      </c>
      <c r="P21" s="105">
        <v>69.5</v>
      </c>
      <c r="Q21" s="79">
        <v>8</v>
      </c>
      <c r="R21" s="74" t="s">
        <v>6</v>
      </c>
      <c r="S21" s="75">
        <v>0</v>
      </c>
      <c r="T21" s="76">
        <v>71.5</v>
      </c>
      <c r="U21" s="105">
        <v>71.5</v>
      </c>
      <c r="X21" s="74" t="s">
        <v>6</v>
      </c>
      <c r="Y21" s="75">
        <v>13</v>
      </c>
      <c r="Z21" s="76">
        <f t="shared" si="0"/>
        <v>622</v>
      </c>
      <c r="AA21" s="77">
        <f t="shared" si="1"/>
        <v>69.11111111111111</v>
      </c>
      <c r="AC21" s="4">
        <v>71.5</v>
      </c>
      <c r="AD21" s="4">
        <v>68.5</v>
      </c>
      <c r="AE21" s="4">
        <v>71.5</v>
      </c>
      <c r="AF21" s="4">
        <v>63</v>
      </c>
      <c r="AG21" s="4">
        <v>63.5</v>
      </c>
      <c r="AH21" s="4">
        <v>70</v>
      </c>
      <c r="AI21" s="4">
        <v>66.5</v>
      </c>
      <c r="AJ21" s="4">
        <v>72.5</v>
      </c>
      <c r="AK21" s="4">
        <v>75</v>
      </c>
    </row>
    <row r="22" spans="1:37" ht="18.75" thickBot="1">
      <c r="A22">
        <v>9</v>
      </c>
      <c r="B22">
        <v>8</v>
      </c>
      <c r="C22" s="42"/>
      <c r="D22" s="35" t="str">
        <f>INDEX($D$2:$D$11,A22)</f>
        <v>ALBATROS</v>
      </c>
      <c r="E22" s="41">
        <v>3</v>
      </c>
      <c r="F22" s="51">
        <v>82</v>
      </c>
      <c r="G22" s="36" t="str">
        <f>INDEX($D$2:$D$11,B22)</f>
        <v>TORO LOCO</v>
      </c>
      <c r="H22" s="41">
        <v>3</v>
      </c>
      <c r="I22" s="50">
        <v>81.5</v>
      </c>
      <c r="J22" s="39"/>
      <c r="L22" s="79">
        <v>4</v>
      </c>
      <c r="M22" s="74" t="s">
        <v>4</v>
      </c>
      <c r="N22" s="75">
        <v>1</v>
      </c>
      <c r="O22" s="76">
        <v>82</v>
      </c>
      <c r="P22" s="105">
        <v>82</v>
      </c>
      <c r="Q22" s="79">
        <v>9</v>
      </c>
      <c r="R22" s="74" t="s">
        <v>3</v>
      </c>
      <c r="S22" s="75">
        <v>0</v>
      </c>
      <c r="T22" s="76">
        <v>63.5</v>
      </c>
      <c r="U22" s="105">
        <v>63.5</v>
      </c>
      <c r="X22" s="74" t="s">
        <v>7</v>
      </c>
      <c r="Y22" s="75">
        <v>11</v>
      </c>
      <c r="Z22" s="76">
        <f t="shared" si="0"/>
        <v>603</v>
      </c>
      <c r="AA22" s="77">
        <f t="shared" si="1"/>
        <v>67</v>
      </c>
      <c r="AC22" s="4">
        <v>63</v>
      </c>
      <c r="AD22" s="4">
        <v>66.5</v>
      </c>
      <c r="AE22" s="4">
        <v>67</v>
      </c>
      <c r="AF22" s="4">
        <v>70</v>
      </c>
      <c r="AG22" s="4">
        <v>69</v>
      </c>
      <c r="AH22" s="4">
        <v>68</v>
      </c>
      <c r="AI22" s="4">
        <v>71</v>
      </c>
      <c r="AJ22" s="4">
        <v>60.5</v>
      </c>
      <c r="AK22" s="4">
        <v>68</v>
      </c>
    </row>
    <row r="23" spans="1:37" ht="18.75" thickBot="1">
      <c r="A23">
        <v>10</v>
      </c>
      <c r="B23">
        <v>7</v>
      </c>
      <c r="C23" s="42"/>
      <c r="D23" s="35" t="str">
        <f>INDEX($D$2:$D$11,A23)</f>
        <v>REAL VITELLOZZO</v>
      </c>
      <c r="E23" s="41">
        <v>1</v>
      </c>
      <c r="F23" s="51">
        <v>69.54</v>
      </c>
      <c r="G23" s="36" t="str">
        <f>INDEX($D$2:$D$11,B23)</f>
        <v>CUCCIOLO</v>
      </c>
      <c r="H23" s="41">
        <v>0</v>
      </c>
      <c r="I23" s="50">
        <v>63</v>
      </c>
      <c r="J23" s="39"/>
      <c r="L23" s="80">
        <v>5</v>
      </c>
      <c r="M23" s="74" t="s">
        <v>32</v>
      </c>
      <c r="N23" s="75">
        <v>1</v>
      </c>
      <c r="O23" s="76">
        <v>81.5</v>
      </c>
      <c r="P23" s="105">
        <v>81.5</v>
      </c>
      <c r="Q23" s="80">
        <v>10</v>
      </c>
      <c r="R23" s="81" t="s">
        <v>7</v>
      </c>
      <c r="S23" s="82">
        <v>0</v>
      </c>
      <c r="T23" s="76">
        <v>63</v>
      </c>
      <c r="U23" s="105">
        <v>63</v>
      </c>
      <c r="X23" s="74" t="s">
        <v>5</v>
      </c>
      <c r="Y23" s="75">
        <v>9</v>
      </c>
      <c r="Z23" s="76">
        <f t="shared" si="0"/>
        <v>609.5</v>
      </c>
      <c r="AA23" s="77">
        <f t="shared" si="1"/>
        <v>67.72222222222223</v>
      </c>
      <c r="AC23" s="4">
        <v>64.5</v>
      </c>
      <c r="AD23" s="4">
        <v>76.5</v>
      </c>
      <c r="AE23" s="4">
        <v>64.5</v>
      </c>
      <c r="AF23" s="4">
        <v>74</v>
      </c>
      <c r="AG23" s="4">
        <v>68</v>
      </c>
      <c r="AH23" s="4">
        <v>66.5</v>
      </c>
      <c r="AI23" s="4">
        <v>69.5</v>
      </c>
      <c r="AJ23" s="4">
        <v>64.5</v>
      </c>
      <c r="AK23" s="4">
        <v>61.5</v>
      </c>
    </row>
    <row r="24" spans="3:37" ht="18.75" thickTop="1">
      <c r="C24" s="22"/>
      <c r="D24" s="48"/>
      <c r="E24" s="49"/>
      <c r="F24" s="44"/>
      <c r="G24" s="49"/>
      <c r="H24" s="49"/>
      <c r="I24" s="44"/>
      <c r="J24" s="44"/>
      <c r="L24" s="83"/>
      <c r="M24" s="83"/>
      <c r="N24" s="83"/>
      <c r="X24" s="74" t="s">
        <v>71</v>
      </c>
      <c r="Y24" s="75">
        <v>8</v>
      </c>
      <c r="Z24" s="76">
        <f t="shared" si="0"/>
        <v>621.5</v>
      </c>
      <c r="AA24" s="77">
        <f t="shared" si="1"/>
        <v>69.05555555555556</v>
      </c>
      <c r="AC24" s="4">
        <v>66</v>
      </c>
      <c r="AD24" s="4">
        <v>72.5</v>
      </c>
      <c r="AE24" s="4">
        <v>68.5</v>
      </c>
      <c r="AF24" s="4">
        <v>71.5</v>
      </c>
      <c r="AG24" s="4">
        <v>66.5</v>
      </c>
      <c r="AH24" s="4">
        <v>66</v>
      </c>
      <c r="AI24" s="4">
        <v>74.5</v>
      </c>
      <c r="AJ24" s="4">
        <v>70.5</v>
      </c>
      <c r="AK24" s="4">
        <v>65.5</v>
      </c>
    </row>
    <row r="25" spans="3:37" ht="18.75" thickBot="1">
      <c r="C25" s="22"/>
      <c r="D25" s="48"/>
      <c r="E25" s="49"/>
      <c r="F25" s="44"/>
      <c r="G25" s="49"/>
      <c r="H25" s="49"/>
      <c r="I25" s="44"/>
      <c r="J25" s="44"/>
      <c r="L25" s="83"/>
      <c r="M25" s="83"/>
      <c r="N25" s="83"/>
      <c r="X25" s="74" t="s">
        <v>4</v>
      </c>
      <c r="Y25" s="75">
        <v>7</v>
      </c>
      <c r="Z25" s="76">
        <f t="shared" si="0"/>
        <v>644</v>
      </c>
      <c r="AA25" s="77">
        <f t="shared" si="1"/>
        <v>71.55555555555556</v>
      </c>
      <c r="AC25" s="4">
        <v>82</v>
      </c>
      <c r="AD25" s="4">
        <v>77</v>
      </c>
      <c r="AE25" s="4">
        <v>64.5</v>
      </c>
      <c r="AF25" s="4">
        <v>73.5</v>
      </c>
      <c r="AG25" s="4">
        <v>67</v>
      </c>
      <c r="AH25" s="4">
        <v>72.5</v>
      </c>
      <c r="AI25" s="4">
        <v>68</v>
      </c>
      <c r="AJ25" s="4">
        <v>71</v>
      </c>
      <c r="AK25" s="4">
        <v>68.5</v>
      </c>
    </row>
    <row r="26" spans="3:37" ht="19.5" thickBot="1" thickTop="1">
      <c r="C26" s="34" t="s">
        <v>24</v>
      </c>
      <c r="D26" s="35">
        <v>37143</v>
      </c>
      <c r="E26" s="36"/>
      <c r="F26" s="38"/>
      <c r="G26" s="36"/>
      <c r="H26" s="37"/>
      <c r="I26" s="38"/>
      <c r="J26" s="39"/>
      <c r="L26" s="69">
        <v>2</v>
      </c>
      <c r="M26" s="70" t="s">
        <v>38</v>
      </c>
      <c r="N26" s="71" t="s">
        <v>35</v>
      </c>
      <c r="O26" s="72" t="s">
        <v>39</v>
      </c>
      <c r="P26" s="73" t="s">
        <v>40</v>
      </c>
      <c r="Q26" s="69">
        <v>2</v>
      </c>
      <c r="R26" s="70" t="s">
        <v>38</v>
      </c>
      <c r="S26" s="71" t="s">
        <v>35</v>
      </c>
      <c r="T26" s="72" t="s">
        <v>39</v>
      </c>
      <c r="U26" s="73" t="s">
        <v>40</v>
      </c>
      <c r="X26" s="74" t="s">
        <v>32</v>
      </c>
      <c r="Y26" s="75">
        <v>7</v>
      </c>
      <c r="Z26" s="76">
        <f t="shared" si="0"/>
        <v>612.5</v>
      </c>
      <c r="AA26" s="77">
        <f t="shared" si="1"/>
        <v>68.05555555555556</v>
      </c>
      <c r="AC26" s="4">
        <v>81.5</v>
      </c>
      <c r="AD26" s="4">
        <v>61.5</v>
      </c>
      <c r="AE26" s="4">
        <v>63</v>
      </c>
      <c r="AF26" s="4">
        <v>75</v>
      </c>
      <c r="AG26" s="4">
        <v>59.5</v>
      </c>
      <c r="AH26" s="4">
        <v>69.5</v>
      </c>
      <c r="AI26" s="4">
        <v>68.5</v>
      </c>
      <c r="AJ26" s="4">
        <v>73</v>
      </c>
      <c r="AK26" s="4">
        <v>61</v>
      </c>
    </row>
    <row r="27" spans="1:37" ht="18.75" thickBot="1">
      <c r="A27">
        <v>8</v>
      </c>
      <c r="B27">
        <v>4</v>
      </c>
      <c r="C27" s="22"/>
      <c r="D27" s="35" t="str">
        <f>INDEX($D$2:$D$11,A27)</f>
        <v>TORO LOCO</v>
      </c>
      <c r="E27" s="41">
        <v>0</v>
      </c>
      <c r="F27" s="50">
        <v>61.5</v>
      </c>
      <c r="G27" s="36" t="str">
        <f>INDEX($D$2:$D$11,B27)</f>
        <v>LES SASICCES</v>
      </c>
      <c r="H27" s="41">
        <v>4</v>
      </c>
      <c r="I27" s="51">
        <v>80.5</v>
      </c>
      <c r="J27" s="39"/>
      <c r="L27" s="78">
        <v>1</v>
      </c>
      <c r="M27" s="74" t="s">
        <v>1</v>
      </c>
      <c r="N27" s="75">
        <v>6</v>
      </c>
      <c r="O27" s="76">
        <v>155.5</v>
      </c>
      <c r="P27" s="105">
        <v>77.75</v>
      </c>
      <c r="Q27" s="78">
        <v>6</v>
      </c>
      <c r="R27" s="84" t="s">
        <v>2</v>
      </c>
      <c r="S27" s="85">
        <v>2</v>
      </c>
      <c r="T27" s="86">
        <v>138.5</v>
      </c>
      <c r="U27" s="105">
        <v>69.25</v>
      </c>
      <c r="X27" s="81" t="s">
        <v>3</v>
      </c>
      <c r="Y27" s="82">
        <v>6</v>
      </c>
      <c r="Z27" s="76">
        <f t="shared" si="0"/>
        <v>597.5</v>
      </c>
      <c r="AA27" s="77">
        <f t="shared" si="1"/>
        <v>66.38888888888889</v>
      </c>
      <c r="AC27" s="4">
        <v>63.5</v>
      </c>
      <c r="AD27" s="4">
        <v>69</v>
      </c>
      <c r="AE27" s="4">
        <v>62.5</v>
      </c>
      <c r="AF27" s="4">
        <v>61.5</v>
      </c>
      <c r="AG27" s="4">
        <v>64</v>
      </c>
      <c r="AH27" s="4">
        <v>75</v>
      </c>
      <c r="AI27" s="4">
        <v>66</v>
      </c>
      <c r="AJ27" s="4">
        <v>59.5</v>
      </c>
      <c r="AK27" s="4">
        <v>76.5</v>
      </c>
    </row>
    <row r="28" spans="1:21" ht="19.5" thickBot="1" thickTop="1">
      <c r="A28">
        <v>5</v>
      </c>
      <c r="B28">
        <v>3</v>
      </c>
      <c r="C28" s="22"/>
      <c r="D28" s="35" t="str">
        <f>INDEX($D$2:$D$11,A28)</f>
        <v>LAUDANO VI PUNIRA'</v>
      </c>
      <c r="E28" s="41">
        <v>1</v>
      </c>
      <c r="F28" s="50">
        <v>72.5</v>
      </c>
      <c r="G28" s="36" t="str">
        <f>INDEX($D$2:$D$11,B28)</f>
        <v>NEW TIM</v>
      </c>
      <c r="H28" s="41">
        <v>1</v>
      </c>
      <c r="I28" s="50">
        <v>69</v>
      </c>
      <c r="J28" s="39"/>
      <c r="L28" s="79">
        <v>2</v>
      </c>
      <c r="M28" s="74" t="s">
        <v>8</v>
      </c>
      <c r="N28" s="75">
        <v>4</v>
      </c>
      <c r="O28" s="76">
        <v>154.5</v>
      </c>
      <c r="P28" s="105">
        <v>77.25</v>
      </c>
      <c r="Q28" s="79">
        <v>7</v>
      </c>
      <c r="R28" s="87" t="s">
        <v>32</v>
      </c>
      <c r="S28" s="75">
        <v>1</v>
      </c>
      <c r="T28" s="76">
        <v>143</v>
      </c>
      <c r="U28" s="105">
        <v>71.5</v>
      </c>
    </row>
    <row r="29" spans="1:21" ht="18.75" thickBot="1">
      <c r="A29">
        <v>6</v>
      </c>
      <c r="B29">
        <v>2</v>
      </c>
      <c r="C29" s="22"/>
      <c r="D29" s="35" t="str">
        <f>INDEX($D$2:$D$11,A29)</f>
        <v>MO MUORI</v>
      </c>
      <c r="E29" s="41">
        <v>2</v>
      </c>
      <c r="F29" s="51">
        <v>75</v>
      </c>
      <c r="G29" s="36" t="str">
        <f>INDEX($D$2:$D$11,B29)</f>
        <v>AD CAPOCCHIAM</v>
      </c>
      <c r="H29" s="41">
        <v>2</v>
      </c>
      <c r="I29" s="50">
        <v>76.5</v>
      </c>
      <c r="J29" s="39"/>
      <c r="L29" s="79">
        <v>3</v>
      </c>
      <c r="M29" s="74" t="s">
        <v>20</v>
      </c>
      <c r="N29" s="75">
        <v>4</v>
      </c>
      <c r="O29" s="76">
        <v>149</v>
      </c>
      <c r="P29" s="105">
        <v>74.5</v>
      </c>
      <c r="Q29" s="79">
        <v>8</v>
      </c>
      <c r="R29" s="87" t="s">
        <v>6</v>
      </c>
      <c r="S29" s="75">
        <v>1</v>
      </c>
      <c r="T29" s="76">
        <v>140</v>
      </c>
      <c r="U29" s="105">
        <v>70</v>
      </c>
    </row>
    <row r="30" spans="1:21" ht="18.75" thickBot="1">
      <c r="A30">
        <v>7</v>
      </c>
      <c r="B30">
        <v>1</v>
      </c>
      <c r="C30" s="22"/>
      <c r="D30" s="35" t="str">
        <f>INDEX($D$2:$D$11,A30)</f>
        <v>CUCCIOLO</v>
      </c>
      <c r="E30" s="41">
        <v>1</v>
      </c>
      <c r="F30" s="51">
        <v>66.6</v>
      </c>
      <c r="G30" s="36" t="str">
        <f>INDEX($D$2:$D$11,B30)</f>
        <v>TORMENTINO</v>
      </c>
      <c r="H30" s="41">
        <v>1</v>
      </c>
      <c r="I30" s="50">
        <v>68.5</v>
      </c>
      <c r="J30" s="39"/>
      <c r="L30" s="79">
        <v>4</v>
      </c>
      <c r="M30" s="74" t="s">
        <v>4</v>
      </c>
      <c r="N30" s="75">
        <v>2</v>
      </c>
      <c r="O30" s="76">
        <v>159</v>
      </c>
      <c r="P30" s="105">
        <v>79.5</v>
      </c>
      <c r="Q30" s="79">
        <v>9</v>
      </c>
      <c r="R30" s="87" t="s">
        <v>3</v>
      </c>
      <c r="S30" s="75">
        <v>1</v>
      </c>
      <c r="T30" s="76">
        <v>132.5</v>
      </c>
      <c r="U30" s="105">
        <v>66.25</v>
      </c>
    </row>
    <row r="31" spans="1:35" ht="18.75" thickBot="1">
      <c r="A31">
        <v>9</v>
      </c>
      <c r="B31">
        <v>10</v>
      </c>
      <c r="C31" s="22"/>
      <c r="D31" s="35" t="str">
        <f>INDEX($D$2:$D$11,A31)</f>
        <v>ALBATROS</v>
      </c>
      <c r="E31" s="41">
        <v>2</v>
      </c>
      <c r="F31" s="51">
        <v>77</v>
      </c>
      <c r="G31" s="36" t="str">
        <f>INDEX($D$2:$D$11,B31)</f>
        <v>REAL VITELLOZZO</v>
      </c>
      <c r="H31" s="41">
        <v>2</v>
      </c>
      <c r="I31" s="50">
        <v>79.5</v>
      </c>
      <c r="J31" s="39"/>
      <c r="L31" s="80">
        <v>5</v>
      </c>
      <c r="M31" s="74" t="s">
        <v>5</v>
      </c>
      <c r="N31" s="75">
        <v>2</v>
      </c>
      <c r="O31" s="76">
        <v>141</v>
      </c>
      <c r="P31" s="105">
        <v>70.5</v>
      </c>
      <c r="Q31" s="80">
        <v>10</v>
      </c>
      <c r="R31" s="88" t="s">
        <v>7</v>
      </c>
      <c r="S31" s="82">
        <v>1</v>
      </c>
      <c r="T31" s="89">
        <v>129.5</v>
      </c>
      <c r="U31" s="105">
        <v>64.75</v>
      </c>
      <c r="Z31"/>
      <c r="AE31" s="1"/>
      <c r="AF31" s="1"/>
      <c r="AG31" s="1"/>
      <c r="AH31" s="1"/>
      <c r="AI31" s="1"/>
    </row>
    <row r="32" spans="3:35" ht="13.5" thickTop="1">
      <c r="C32" s="22"/>
      <c r="D32" s="48"/>
      <c r="E32" s="49"/>
      <c r="F32" s="44"/>
      <c r="G32" s="49"/>
      <c r="H32" s="49"/>
      <c r="I32" s="44"/>
      <c r="J32" s="44"/>
      <c r="L32" s="83"/>
      <c r="M32" s="83"/>
      <c r="N32" s="83"/>
      <c r="O32" s="90"/>
      <c r="P32" s="91"/>
      <c r="Q32" s="92"/>
      <c r="R32" s="92"/>
      <c r="S32" s="92"/>
      <c r="T32" s="90"/>
      <c r="W32" s="45"/>
      <c r="Z32"/>
      <c r="AE32" s="1"/>
      <c r="AF32" s="1"/>
      <c r="AG32" s="1"/>
      <c r="AH32" s="1"/>
      <c r="AI32" s="1"/>
    </row>
    <row r="33" spans="3:35" ht="15" thickBot="1">
      <c r="C33" s="22"/>
      <c r="D33" s="48"/>
      <c r="E33" s="49"/>
      <c r="F33" s="44"/>
      <c r="G33" s="49"/>
      <c r="H33" s="49"/>
      <c r="I33" s="44"/>
      <c r="J33" s="44"/>
      <c r="K33" s="93"/>
      <c r="L33" s="94"/>
      <c r="M33" s="94"/>
      <c r="N33" s="94"/>
      <c r="O33" s="90"/>
      <c r="P33" s="91"/>
      <c r="Q33" s="92"/>
      <c r="R33" s="92"/>
      <c r="S33" s="92"/>
      <c r="T33" s="90"/>
      <c r="U33" s="95"/>
      <c r="V33" s="93"/>
      <c r="Z33"/>
      <c r="AE33" s="1"/>
      <c r="AF33" s="1"/>
      <c r="AG33" s="1"/>
      <c r="AH33" s="1"/>
      <c r="AI33" s="1"/>
    </row>
    <row r="34" spans="3:35" ht="19.5" thickBot="1" thickTop="1">
      <c r="C34" s="34" t="s">
        <v>25</v>
      </c>
      <c r="D34" s="35">
        <v>37150</v>
      </c>
      <c r="E34" s="36"/>
      <c r="F34" s="38"/>
      <c r="G34" s="36"/>
      <c r="H34" s="37"/>
      <c r="I34" s="38"/>
      <c r="J34" s="39"/>
      <c r="K34" s="93"/>
      <c r="L34" s="69">
        <v>3</v>
      </c>
      <c r="M34" s="70" t="s">
        <v>38</v>
      </c>
      <c r="N34" s="71" t="s">
        <v>35</v>
      </c>
      <c r="O34" s="72" t="s">
        <v>39</v>
      </c>
      <c r="P34" s="73" t="s">
        <v>40</v>
      </c>
      <c r="Q34" s="69">
        <v>3</v>
      </c>
      <c r="R34" s="70" t="s">
        <v>38</v>
      </c>
      <c r="S34" s="71" t="s">
        <v>35</v>
      </c>
      <c r="T34" s="72" t="s">
        <v>39</v>
      </c>
      <c r="U34" s="73" t="s">
        <v>40</v>
      </c>
      <c r="V34" s="93"/>
      <c r="Z34"/>
      <c r="AE34" s="1"/>
      <c r="AF34" s="1"/>
      <c r="AG34" s="1"/>
      <c r="AH34" s="1"/>
      <c r="AI34" s="1"/>
    </row>
    <row r="35" spans="1:35" ht="18.75" thickBot="1">
      <c r="A35">
        <v>1</v>
      </c>
      <c r="B35">
        <v>9</v>
      </c>
      <c r="C35" s="22"/>
      <c r="D35" s="35" t="str">
        <f>INDEX($D$2:$D$11,A35)</f>
        <v>TORMENTINO</v>
      </c>
      <c r="E35" s="41">
        <v>1</v>
      </c>
      <c r="F35" s="50">
        <v>71.5</v>
      </c>
      <c r="G35" s="36" t="str">
        <f>INDEX($D$2:$D$11,B35)</f>
        <v>ALBATROS</v>
      </c>
      <c r="H35" s="41">
        <v>0</v>
      </c>
      <c r="I35" s="51">
        <v>64.5</v>
      </c>
      <c r="J35" s="39"/>
      <c r="K35" s="93"/>
      <c r="L35" s="78">
        <v>1</v>
      </c>
      <c r="M35" s="74" t="s">
        <v>1</v>
      </c>
      <c r="N35" s="75">
        <v>9</v>
      </c>
      <c r="O35" s="76">
        <v>230.5</v>
      </c>
      <c r="P35" s="105">
        <v>76.83333333333333</v>
      </c>
      <c r="Q35" s="78">
        <v>6</v>
      </c>
      <c r="R35" s="74" t="s">
        <v>4</v>
      </c>
      <c r="S35" s="75">
        <v>2</v>
      </c>
      <c r="T35" s="76">
        <v>223.5</v>
      </c>
      <c r="U35" s="77">
        <v>74.5</v>
      </c>
      <c r="V35" s="93"/>
      <c r="Z35"/>
      <c r="AE35" s="1"/>
      <c r="AF35" s="1"/>
      <c r="AG35" s="1"/>
      <c r="AH35" s="1"/>
      <c r="AI35" s="1"/>
    </row>
    <row r="36" spans="1:35" ht="18.75" thickBot="1">
      <c r="A36">
        <v>2</v>
      </c>
      <c r="B36">
        <v>7</v>
      </c>
      <c r="C36" s="22"/>
      <c r="D36" s="35" t="str">
        <f>INDEX($D$2:$D$11,A36)</f>
        <v>AD CAPOCCHIAM</v>
      </c>
      <c r="E36" s="41">
        <v>0</v>
      </c>
      <c r="F36" s="50">
        <v>64.5</v>
      </c>
      <c r="G36" s="36" t="str">
        <f>INDEX($D$2:$D$11,B36)</f>
        <v>CUCCIOLO</v>
      </c>
      <c r="H36" s="43">
        <v>0</v>
      </c>
      <c r="I36" s="50">
        <v>67</v>
      </c>
      <c r="J36" s="39"/>
      <c r="K36" s="93"/>
      <c r="L36" s="79">
        <v>2</v>
      </c>
      <c r="M36" s="74" t="s">
        <v>20</v>
      </c>
      <c r="N36" s="75">
        <v>7</v>
      </c>
      <c r="O36" s="76">
        <v>229</v>
      </c>
      <c r="P36" s="105">
        <v>76.33333333333333</v>
      </c>
      <c r="Q36" s="79">
        <v>7</v>
      </c>
      <c r="R36" s="74" t="s">
        <v>2</v>
      </c>
      <c r="S36" s="75">
        <v>2</v>
      </c>
      <c r="T36" s="76">
        <v>207</v>
      </c>
      <c r="U36" s="77">
        <v>69</v>
      </c>
      <c r="V36" s="93"/>
      <c r="Z36"/>
      <c r="AE36" s="1"/>
      <c r="AF36" s="1"/>
      <c r="AG36" s="1"/>
      <c r="AH36" s="1"/>
      <c r="AI36" s="1"/>
    </row>
    <row r="37" spans="1:35" ht="18.75" thickBot="1">
      <c r="A37">
        <v>3</v>
      </c>
      <c r="B37">
        <v>6</v>
      </c>
      <c r="C37" s="22"/>
      <c r="D37" s="35" t="str">
        <f>INDEX($D$2:$D$11,A37)</f>
        <v>NEW TIM</v>
      </c>
      <c r="E37" s="41">
        <v>0</v>
      </c>
      <c r="F37" s="51">
        <v>62.5</v>
      </c>
      <c r="G37" s="36" t="str">
        <f>INDEX($D$2:$D$11,B37)</f>
        <v>MO MUORI</v>
      </c>
      <c r="H37" s="43">
        <v>2</v>
      </c>
      <c r="I37" s="50">
        <v>73.5</v>
      </c>
      <c r="J37" s="39"/>
      <c r="K37" s="93"/>
      <c r="L37" s="79">
        <v>3</v>
      </c>
      <c r="M37" s="74" t="s">
        <v>8</v>
      </c>
      <c r="N37" s="75">
        <v>7</v>
      </c>
      <c r="O37" s="76">
        <v>228</v>
      </c>
      <c r="P37" s="105">
        <v>76</v>
      </c>
      <c r="Q37" s="79">
        <v>8</v>
      </c>
      <c r="R37" s="74" t="s">
        <v>7</v>
      </c>
      <c r="S37" s="75">
        <v>2</v>
      </c>
      <c r="T37" s="76">
        <v>196.5</v>
      </c>
      <c r="U37" s="77">
        <v>65.5</v>
      </c>
      <c r="V37" s="93"/>
      <c r="Z37"/>
      <c r="AE37" s="1"/>
      <c r="AF37" s="1"/>
      <c r="AG37" s="1"/>
      <c r="AH37" s="1"/>
      <c r="AI37" s="1"/>
    </row>
    <row r="38" spans="1:35" ht="18.75" thickBot="1">
      <c r="A38">
        <v>4</v>
      </c>
      <c r="B38">
        <v>5</v>
      </c>
      <c r="C38" s="22"/>
      <c r="D38" s="35" t="str">
        <f>INDEX($D$2:$D$11,A38)</f>
        <v>LES SASICCES</v>
      </c>
      <c r="E38" s="41">
        <v>2</v>
      </c>
      <c r="F38" s="51">
        <v>75</v>
      </c>
      <c r="G38" s="36" t="str">
        <f>INDEX($D$2:$D$11,B38)</f>
        <v>LAUDANO VI PUNIRA'</v>
      </c>
      <c r="H38" s="43">
        <v>1</v>
      </c>
      <c r="I38" s="50">
        <v>68.5</v>
      </c>
      <c r="J38" s="39"/>
      <c r="K38" s="93"/>
      <c r="L38" s="79">
        <v>4</v>
      </c>
      <c r="M38" s="74" t="s">
        <v>6</v>
      </c>
      <c r="N38" s="75">
        <v>4</v>
      </c>
      <c r="O38" s="76">
        <v>211.5</v>
      </c>
      <c r="P38" s="105">
        <v>70.5</v>
      </c>
      <c r="Q38" s="79">
        <v>9</v>
      </c>
      <c r="R38" s="74" t="s">
        <v>32</v>
      </c>
      <c r="S38" s="75">
        <v>1</v>
      </c>
      <c r="T38" s="76">
        <v>206</v>
      </c>
      <c r="U38" s="77">
        <v>68.66666666666667</v>
      </c>
      <c r="V38" s="93"/>
      <c r="Z38"/>
      <c r="AE38" s="1"/>
      <c r="AF38" s="1"/>
      <c r="AG38" s="1"/>
      <c r="AH38" s="1"/>
      <c r="AI38" s="1"/>
    </row>
    <row r="39" spans="1:35" ht="18.75" thickBot="1">
      <c r="A39">
        <v>10</v>
      </c>
      <c r="B39">
        <v>8</v>
      </c>
      <c r="C39" s="22"/>
      <c r="D39" s="35" t="str">
        <f>INDEX($D$2:$D$11,A39)</f>
        <v>REAL VITELLOZZO</v>
      </c>
      <c r="E39" s="41">
        <v>4</v>
      </c>
      <c r="F39" s="51">
        <v>80</v>
      </c>
      <c r="G39" s="36" t="str">
        <f>INDEX($D$2:$D$11,B39)</f>
        <v>TORO LOCO</v>
      </c>
      <c r="H39" s="43">
        <v>0</v>
      </c>
      <c r="I39" s="50">
        <v>63</v>
      </c>
      <c r="J39" s="39"/>
      <c r="K39" s="93"/>
      <c r="L39" s="80">
        <v>5</v>
      </c>
      <c r="M39" s="74" t="s">
        <v>5</v>
      </c>
      <c r="N39" s="75">
        <v>3</v>
      </c>
      <c r="O39" s="76">
        <v>205.5</v>
      </c>
      <c r="P39" s="105">
        <v>68.5</v>
      </c>
      <c r="Q39" s="80">
        <v>10</v>
      </c>
      <c r="R39" s="81" t="s">
        <v>3</v>
      </c>
      <c r="S39" s="82">
        <v>1</v>
      </c>
      <c r="T39" s="76">
        <v>195</v>
      </c>
      <c r="U39" s="77">
        <v>65</v>
      </c>
      <c r="V39" s="93"/>
      <c r="Z39"/>
      <c r="AE39" s="1"/>
      <c r="AF39" s="1"/>
      <c r="AG39" s="1"/>
      <c r="AH39" s="1"/>
      <c r="AI39" s="1"/>
    </row>
    <row r="40" spans="3:35" ht="15" thickTop="1">
      <c r="C40" s="22"/>
      <c r="D40" s="48"/>
      <c r="E40" s="49"/>
      <c r="F40" s="44"/>
      <c r="G40" s="49"/>
      <c r="H40" s="49"/>
      <c r="I40" s="44"/>
      <c r="J40" s="44"/>
      <c r="K40" s="93"/>
      <c r="L40" s="94"/>
      <c r="M40" s="94"/>
      <c r="N40" s="94"/>
      <c r="O40" s="90"/>
      <c r="P40" s="91"/>
      <c r="Q40" s="92"/>
      <c r="R40" s="92"/>
      <c r="S40" s="92"/>
      <c r="T40" s="90"/>
      <c r="U40" s="95"/>
      <c r="V40" s="93"/>
      <c r="Z40"/>
      <c r="AE40" s="1"/>
      <c r="AF40" s="1"/>
      <c r="AG40" s="1"/>
      <c r="AH40" s="1"/>
      <c r="AI40" s="1"/>
    </row>
    <row r="41" spans="3:26" ht="15" thickBot="1">
      <c r="C41" s="22"/>
      <c r="D41" s="48"/>
      <c r="E41" s="49"/>
      <c r="F41" s="44"/>
      <c r="G41" s="49"/>
      <c r="H41" s="49"/>
      <c r="I41" s="44"/>
      <c r="J41" s="44"/>
      <c r="K41" s="93"/>
      <c r="L41" s="94"/>
      <c r="M41" s="94"/>
      <c r="N41" s="94"/>
      <c r="O41" s="90"/>
      <c r="P41" s="91"/>
      <c r="Q41" s="92"/>
      <c r="R41" s="92"/>
      <c r="S41" s="92"/>
      <c r="T41" s="90"/>
      <c r="U41" s="95"/>
      <c r="V41" s="93"/>
      <c r="Z41"/>
    </row>
    <row r="42" spans="3:30" ht="19.5" thickBot="1" thickTop="1">
      <c r="C42" s="34" t="s">
        <v>26</v>
      </c>
      <c r="D42" s="35">
        <v>37157</v>
      </c>
      <c r="E42" s="36"/>
      <c r="F42" s="38"/>
      <c r="G42" s="36"/>
      <c r="H42" s="37"/>
      <c r="I42" s="38"/>
      <c r="J42" s="39"/>
      <c r="K42" s="93"/>
      <c r="L42" s="69">
        <v>4</v>
      </c>
      <c r="M42" s="70" t="s">
        <v>38</v>
      </c>
      <c r="N42" s="71" t="s">
        <v>35</v>
      </c>
      <c r="O42" s="72" t="s">
        <v>39</v>
      </c>
      <c r="P42" s="73" t="s">
        <v>40</v>
      </c>
      <c r="Q42" s="69">
        <v>4</v>
      </c>
      <c r="R42" s="70" t="s">
        <v>38</v>
      </c>
      <c r="S42" s="71" t="s">
        <v>35</v>
      </c>
      <c r="T42" s="72" t="s">
        <v>39</v>
      </c>
      <c r="U42" s="73" t="s">
        <v>40</v>
      </c>
      <c r="V42" s="93"/>
      <c r="Z42"/>
      <c r="AD42" s="6"/>
    </row>
    <row r="43" spans="1:30" ht="18.75" thickBot="1">
      <c r="A43">
        <v>6</v>
      </c>
      <c r="B43">
        <v>4</v>
      </c>
      <c r="C43" s="22"/>
      <c r="D43" s="35" t="str">
        <f>INDEX($D$2:$D$11,A43)</f>
        <v>MO MUORI</v>
      </c>
      <c r="E43" s="41">
        <v>1</v>
      </c>
      <c r="F43" s="50">
        <v>71</v>
      </c>
      <c r="G43" s="36" t="str">
        <f>INDEX($D$2:$D$11,B43)</f>
        <v>LES SASICCES</v>
      </c>
      <c r="H43" s="41">
        <v>1</v>
      </c>
      <c r="I43" s="51">
        <v>71.5</v>
      </c>
      <c r="J43" s="39"/>
      <c r="K43" s="93"/>
      <c r="L43" s="78">
        <v>1</v>
      </c>
      <c r="M43" s="84" t="s">
        <v>20</v>
      </c>
      <c r="N43" s="85">
        <v>10</v>
      </c>
      <c r="O43" s="86">
        <v>304</v>
      </c>
      <c r="P43" s="105">
        <v>76</v>
      </c>
      <c r="Q43" s="78">
        <v>6</v>
      </c>
      <c r="R43" s="84" t="s">
        <v>6</v>
      </c>
      <c r="S43" s="85">
        <v>4</v>
      </c>
      <c r="T43" s="86">
        <v>274.5</v>
      </c>
      <c r="U43" s="105">
        <v>68.625</v>
      </c>
      <c r="V43" s="93"/>
      <c r="Z43"/>
      <c r="AD43" s="6"/>
    </row>
    <row r="44" spans="1:30" ht="18.75" thickBot="1">
      <c r="A44">
        <v>7</v>
      </c>
      <c r="B44">
        <v>3</v>
      </c>
      <c r="C44" s="22"/>
      <c r="D44" s="35" t="str">
        <f>INDEX($D$2:$D$11,A44)</f>
        <v>CUCCIOLO</v>
      </c>
      <c r="E44" s="41">
        <v>2</v>
      </c>
      <c r="F44" s="50">
        <v>70</v>
      </c>
      <c r="G44" s="36" t="str">
        <f>INDEX($D$2:$D$11,B44)</f>
        <v>NEW TIM</v>
      </c>
      <c r="H44" s="43">
        <v>0</v>
      </c>
      <c r="I44" s="50">
        <v>61.5</v>
      </c>
      <c r="J44" s="39"/>
      <c r="K44" s="93"/>
      <c r="L44" s="79">
        <v>2</v>
      </c>
      <c r="M44" s="87" t="s">
        <v>1</v>
      </c>
      <c r="N44" s="75">
        <v>10</v>
      </c>
      <c r="O44" s="76">
        <v>302</v>
      </c>
      <c r="P44" s="105">
        <v>75.5</v>
      </c>
      <c r="Q44" s="79">
        <v>7</v>
      </c>
      <c r="R44" s="87" t="s">
        <v>4</v>
      </c>
      <c r="S44" s="75">
        <v>3</v>
      </c>
      <c r="T44" s="76">
        <v>297</v>
      </c>
      <c r="U44" s="105">
        <v>74.25</v>
      </c>
      <c r="V44" s="93"/>
      <c r="Z44"/>
      <c r="AD44" s="6"/>
    </row>
    <row r="45" spans="1:30" ht="18.75" thickBot="1">
      <c r="A45">
        <v>8</v>
      </c>
      <c r="B45">
        <v>5</v>
      </c>
      <c r="C45" s="22"/>
      <c r="D45" s="35" t="str">
        <f>INDEX($D$2:$D$11,A45)</f>
        <v>TORO LOCO</v>
      </c>
      <c r="E45" s="41">
        <v>1</v>
      </c>
      <c r="F45" s="51">
        <v>75</v>
      </c>
      <c r="G45" s="36" t="str">
        <f>INDEX($D$2:$D$11,B45)</f>
        <v>LAUDANO VI PUNIRA'</v>
      </c>
      <c r="H45" s="43">
        <v>1</v>
      </c>
      <c r="I45" s="50">
        <v>71.5</v>
      </c>
      <c r="J45" s="39"/>
      <c r="K45" s="93"/>
      <c r="L45" s="79">
        <v>3</v>
      </c>
      <c r="M45" s="87" t="s">
        <v>8</v>
      </c>
      <c r="N45" s="75">
        <v>8</v>
      </c>
      <c r="O45" s="76">
        <v>299</v>
      </c>
      <c r="P45" s="105">
        <v>74.75</v>
      </c>
      <c r="Q45" s="79">
        <v>8</v>
      </c>
      <c r="R45" s="87" t="s">
        <v>71</v>
      </c>
      <c r="S45" s="75">
        <v>3</v>
      </c>
      <c r="T45" s="76">
        <v>278.5</v>
      </c>
      <c r="U45" s="105">
        <v>69.625</v>
      </c>
      <c r="V45" s="93"/>
      <c r="Z45"/>
      <c r="AD45" s="6"/>
    </row>
    <row r="46" spans="1:30" ht="18.75" thickBot="1">
      <c r="A46">
        <v>9</v>
      </c>
      <c r="B46">
        <v>2</v>
      </c>
      <c r="C46" s="22"/>
      <c r="D46" s="35" t="str">
        <f>INDEX($D$2:$D$11,A46)</f>
        <v>ALBATROS</v>
      </c>
      <c r="E46" s="41">
        <v>2</v>
      </c>
      <c r="F46" s="51">
        <v>73.5</v>
      </c>
      <c r="G46" s="36" t="str">
        <f>INDEX($D$2:$D$11,B46)</f>
        <v>AD CAPOCCHIAM</v>
      </c>
      <c r="H46" s="43">
        <v>2</v>
      </c>
      <c r="I46" s="50">
        <v>74</v>
      </c>
      <c r="J46" s="39"/>
      <c r="K46" s="93"/>
      <c r="L46" s="79">
        <v>4</v>
      </c>
      <c r="M46" s="87" t="s">
        <v>7</v>
      </c>
      <c r="N46" s="75">
        <v>5</v>
      </c>
      <c r="O46" s="76">
        <v>266.5</v>
      </c>
      <c r="P46" s="105">
        <v>66.625</v>
      </c>
      <c r="Q46" s="79">
        <v>9</v>
      </c>
      <c r="R46" s="87" t="s">
        <v>32</v>
      </c>
      <c r="S46" s="75">
        <v>2</v>
      </c>
      <c r="T46" s="76">
        <v>281</v>
      </c>
      <c r="U46" s="105">
        <v>70.25</v>
      </c>
      <c r="V46" s="93"/>
      <c r="Z46"/>
      <c r="AD46" s="6"/>
    </row>
    <row r="47" spans="1:30" ht="18.75" thickBot="1">
      <c r="A47">
        <v>10</v>
      </c>
      <c r="B47">
        <v>1</v>
      </c>
      <c r="C47" s="22"/>
      <c r="D47" s="35" t="str">
        <f>INDEX($D$2:$D$11,A47)</f>
        <v>REAL VITELLOZZO</v>
      </c>
      <c r="E47" s="41">
        <v>3</v>
      </c>
      <c r="F47" s="51">
        <v>75</v>
      </c>
      <c r="G47" s="36" t="str">
        <f>INDEX($D$2:$D$11,B47)</f>
        <v>TORMENTINO</v>
      </c>
      <c r="H47" s="43">
        <v>0</v>
      </c>
      <c r="I47" s="50">
        <v>63</v>
      </c>
      <c r="J47" s="39"/>
      <c r="K47" s="93"/>
      <c r="L47" s="80">
        <v>5</v>
      </c>
      <c r="M47" s="88" t="s">
        <v>5</v>
      </c>
      <c r="N47" s="82">
        <v>4</v>
      </c>
      <c r="O47" s="89">
        <v>279.5</v>
      </c>
      <c r="P47" s="105">
        <v>69.875</v>
      </c>
      <c r="Q47" s="80">
        <v>10</v>
      </c>
      <c r="R47" s="88" t="s">
        <v>3</v>
      </c>
      <c r="S47" s="82">
        <v>1</v>
      </c>
      <c r="T47" s="89">
        <v>256.5</v>
      </c>
      <c r="U47" s="105">
        <v>64.125</v>
      </c>
      <c r="V47" s="93"/>
      <c r="Z47"/>
      <c r="AD47" s="6"/>
    </row>
    <row r="48" spans="3:30" ht="15" thickTop="1">
      <c r="C48" s="22"/>
      <c r="D48" s="48"/>
      <c r="E48" s="49"/>
      <c r="F48" s="44"/>
      <c r="G48" s="49"/>
      <c r="H48" s="49"/>
      <c r="I48" s="44"/>
      <c r="J48" s="44"/>
      <c r="K48" s="93"/>
      <c r="L48" s="94"/>
      <c r="M48" s="94"/>
      <c r="N48" s="94"/>
      <c r="O48" s="90"/>
      <c r="P48" s="91"/>
      <c r="Q48" s="92"/>
      <c r="R48" s="92"/>
      <c r="S48" s="92"/>
      <c r="T48" s="90"/>
      <c r="U48" s="95"/>
      <c r="V48" s="93"/>
      <c r="Z48"/>
      <c r="AD48" s="6"/>
    </row>
    <row r="49" spans="3:30" ht="15" thickBot="1">
      <c r="C49" s="22"/>
      <c r="D49" s="48"/>
      <c r="E49" s="49"/>
      <c r="F49" s="44"/>
      <c r="G49" s="49"/>
      <c r="H49" s="49"/>
      <c r="I49" s="44"/>
      <c r="J49" s="44"/>
      <c r="K49" s="93"/>
      <c r="L49" s="94"/>
      <c r="M49" s="94"/>
      <c r="N49" s="94"/>
      <c r="O49" s="90"/>
      <c r="P49" s="91"/>
      <c r="Q49" s="92"/>
      <c r="R49" s="92"/>
      <c r="S49" s="92"/>
      <c r="T49" s="90"/>
      <c r="U49" s="95"/>
      <c r="V49" s="93"/>
      <c r="Z49"/>
      <c r="AD49" s="6"/>
    </row>
    <row r="50" spans="3:30" ht="19.5" thickBot="1" thickTop="1">
      <c r="C50" s="34" t="s">
        <v>27</v>
      </c>
      <c r="D50" s="35">
        <v>37164</v>
      </c>
      <c r="E50" s="36"/>
      <c r="F50" s="38"/>
      <c r="G50" s="36"/>
      <c r="H50" s="37"/>
      <c r="I50" s="38"/>
      <c r="J50" s="39"/>
      <c r="K50" s="93"/>
      <c r="L50" s="69">
        <v>5</v>
      </c>
      <c r="M50" s="70" t="s">
        <v>38</v>
      </c>
      <c r="N50" s="71" t="s">
        <v>35</v>
      </c>
      <c r="O50" s="72" t="s">
        <v>39</v>
      </c>
      <c r="P50" s="73" t="s">
        <v>40</v>
      </c>
      <c r="Q50" s="69">
        <v>5</v>
      </c>
      <c r="R50" s="70" t="s">
        <v>38</v>
      </c>
      <c r="S50" s="71" t="s">
        <v>35</v>
      </c>
      <c r="T50" s="72" t="s">
        <v>39</v>
      </c>
      <c r="U50" s="73" t="s">
        <v>40</v>
      </c>
      <c r="V50" s="93"/>
      <c r="Z50"/>
      <c r="AD50" s="6"/>
    </row>
    <row r="51" spans="1:30" ht="18.75" thickBot="1">
      <c r="A51">
        <v>1</v>
      </c>
      <c r="B51">
        <v>8</v>
      </c>
      <c r="C51" s="22"/>
      <c r="D51" s="35" t="str">
        <f>INDEX($D$2:$D$11,A51)</f>
        <v>TORMENTINO</v>
      </c>
      <c r="E51" s="41">
        <v>1</v>
      </c>
      <c r="F51" s="50">
        <v>63.5</v>
      </c>
      <c r="G51" s="36" t="str">
        <f>INDEX($D$2:$D$11,B51)</f>
        <v>TORO LOCO</v>
      </c>
      <c r="H51" s="41">
        <v>0</v>
      </c>
      <c r="I51" s="51">
        <v>59.5</v>
      </c>
      <c r="J51" s="39"/>
      <c r="K51" s="93"/>
      <c r="L51" s="78">
        <v>1</v>
      </c>
      <c r="M51" s="74" t="s">
        <v>20</v>
      </c>
      <c r="N51" s="75">
        <v>13</v>
      </c>
      <c r="O51" s="76">
        <v>377.5</v>
      </c>
      <c r="P51" s="77">
        <v>75.5</v>
      </c>
      <c r="Q51" s="78">
        <v>6</v>
      </c>
      <c r="R51" s="84" t="s">
        <v>4</v>
      </c>
      <c r="S51" s="85">
        <v>4</v>
      </c>
      <c r="T51" s="86">
        <v>364</v>
      </c>
      <c r="U51" s="105">
        <v>72.8</v>
      </c>
      <c r="V51" s="93"/>
      <c r="Z51"/>
      <c r="AD51" s="6"/>
    </row>
    <row r="52" spans="1:26" ht="18.75" thickBot="1">
      <c r="A52">
        <v>2</v>
      </c>
      <c r="B52">
        <v>10</v>
      </c>
      <c r="C52" s="22"/>
      <c r="D52" s="35" t="str">
        <f>INDEX($D$2:$D$11,A52)</f>
        <v>AD CAPOCCHIAM</v>
      </c>
      <c r="E52" s="41">
        <v>1</v>
      </c>
      <c r="F52" s="50">
        <v>68</v>
      </c>
      <c r="G52" s="36" t="str">
        <f>INDEX($D$2:$D$11,B52)</f>
        <v>REAL VITELLOZZO</v>
      </c>
      <c r="H52" s="41">
        <v>2</v>
      </c>
      <c r="I52" s="50">
        <v>73.5</v>
      </c>
      <c r="J52" s="39"/>
      <c r="K52" s="93"/>
      <c r="L52" s="79">
        <v>2</v>
      </c>
      <c r="M52" s="74" t="s">
        <v>8</v>
      </c>
      <c r="N52" s="75">
        <v>11</v>
      </c>
      <c r="O52" s="76">
        <v>385.5</v>
      </c>
      <c r="P52" s="77">
        <v>77.1</v>
      </c>
      <c r="Q52" s="79">
        <v>7</v>
      </c>
      <c r="R52" s="87" t="s">
        <v>5</v>
      </c>
      <c r="S52" s="75">
        <v>4</v>
      </c>
      <c r="T52" s="76">
        <v>347.5</v>
      </c>
      <c r="U52" s="105">
        <v>69.5</v>
      </c>
      <c r="V52" s="93"/>
      <c r="Z52"/>
    </row>
    <row r="53" spans="1:26" ht="18.75" thickBot="1">
      <c r="A53">
        <v>3</v>
      </c>
      <c r="B53">
        <v>9</v>
      </c>
      <c r="C53" s="22"/>
      <c r="D53" s="35" t="str">
        <f>INDEX($D$2:$D$11,A53)</f>
        <v>NEW TIM</v>
      </c>
      <c r="E53" s="41">
        <v>0</v>
      </c>
      <c r="F53" s="51">
        <v>64</v>
      </c>
      <c r="G53" s="36" t="str">
        <f>INDEX($D$2:$D$11,B53)</f>
        <v>ALBATROS</v>
      </c>
      <c r="H53" s="41">
        <v>0</v>
      </c>
      <c r="I53" s="50">
        <v>67</v>
      </c>
      <c r="J53" s="39"/>
      <c r="K53" s="93"/>
      <c r="L53" s="79">
        <v>3</v>
      </c>
      <c r="M53" s="74" t="s">
        <v>1</v>
      </c>
      <c r="N53" s="75">
        <v>11</v>
      </c>
      <c r="O53" s="76">
        <v>374</v>
      </c>
      <c r="P53" s="77">
        <v>74.8</v>
      </c>
      <c r="Q53" s="79">
        <v>8</v>
      </c>
      <c r="R53" s="87" t="s">
        <v>71</v>
      </c>
      <c r="S53" s="75">
        <v>3</v>
      </c>
      <c r="T53" s="76">
        <v>345</v>
      </c>
      <c r="U53" s="105">
        <v>69</v>
      </c>
      <c r="V53" s="93"/>
      <c r="Z53"/>
    </row>
    <row r="54" spans="1:26" ht="18.75" thickBot="1">
      <c r="A54">
        <v>4</v>
      </c>
      <c r="B54">
        <v>7</v>
      </c>
      <c r="C54" s="22"/>
      <c r="D54" s="35" t="str">
        <f>INDEX($D$2:$D$11,A54)</f>
        <v>LES SASICCES</v>
      </c>
      <c r="E54" s="41">
        <v>1</v>
      </c>
      <c r="F54" s="51">
        <v>72</v>
      </c>
      <c r="G54" s="36" t="str">
        <f>INDEX($D$2:$D$11,B54)</f>
        <v>CUCCIOLO</v>
      </c>
      <c r="H54" s="41">
        <v>1</v>
      </c>
      <c r="I54" s="50">
        <v>69</v>
      </c>
      <c r="J54" s="39"/>
      <c r="K54" s="93"/>
      <c r="L54" s="79">
        <v>4</v>
      </c>
      <c r="M54" s="74" t="s">
        <v>6</v>
      </c>
      <c r="N54" s="75">
        <v>7</v>
      </c>
      <c r="O54" s="76">
        <v>338</v>
      </c>
      <c r="P54" s="77">
        <v>67.6</v>
      </c>
      <c r="Q54" s="79">
        <v>9</v>
      </c>
      <c r="R54" s="87" t="s">
        <v>32</v>
      </c>
      <c r="S54" s="75">
        <v>2</v>
      </c>
      <c r="T54" s="76">
        <v>340.5</v>
      </c>
      <c r="U54" s="105">
        <v>68.1</v>
      </c>
      <c r="V54" s="93"/>
      <c r="Z54"/>
    </row>
    <row r="55" spans="1:26" ht="18.75" thickBot="1">
      <c r="A55">
        <v>5</v>
      </c>
      <c r="B55">
        <v>6</v>
      </c>
      <c r="C55" s="22"/>
      <c r="D55" s="35" t="str">
        <f>INDEX($D$2:$D$11,A55)</f>
        <v>LAUDANO VI PUNIRA'</v>
      </c>
      <c r="E55" s="41">
        <v>1</v>
      </c>
      <c r="F55" s="51">
        <v>66.5</v>
      </c>
      <c r="G55" s="36" t="str">
        <f>INDEX($D$2:$D$11,B55)</f>
        <v>MO MUORI</v>
      </c>
      <c r="H55" s="41">
        <v>6</v>
      </c>
      <c r="I55" s="50">
        <v>86.5</v>
      </c>
      <c r="J55" s="39"/>
      <c r="K55" s="93"/>
      <c r="L55" s="80">
        <v>5</v>
      </c>
      <c r="M55" s="74" t="s">
        <v>7</v>
      </c>
      <c r="N55" s="75">
        <v>6</v>
      </c>
      <c r="O55" s="76">
        <v>335.5</v>
      </c>
      <c r="P55" s="77">
        <v>67.1</v>
      </c>
      <c r="Q55" s="80">
        <v>10</v>
      </c>
      <c r="R55" s="88" t="s">
        <v>3</v>
      </c>
      <c r="S55" s="82">
        <v>2</v>
      </c>
      <c r="T55" s="89">
        <v>320.5</v>
      </c>
      <c r="U55" s="105">
        <v>64.1</v>
      </c>
      <c r="V55" s="93"/>
      <c r="Z55"/>
    </row>
    <row r="56" spans="3:26" ht="15" thickTop="1">
      <c r="C56" s="22"/>
      <c r="D56" s="48"/>
      <c r="E56" s="49"/>
      <c r="F56" s="44"/>
      <c r="G56" s="49"/>
      <c r="H56" s="49"/>
      <c r="I56" s="44"/>
      <c r="J56" s="44"/>
      <c r="K56" s="93"/>
      <c r="L56" s="94"/>
      <c r="M56"/>
      <c r="N56"/>
      <c r="P56" s="56"/>
      <c r="Q56" s="92"/>
      <c r="R56" s="92"/>
      <c r="S56" s="92"/>
      <c r="T56" s="90"/>
      <c r="U56" s="95"/>
      <c r="V56" s="93"/>
      <c r="Z56"/>
    </row>
    <row r="57" spans="3:26" ht="15" thickBot="1">
      <c r="C57" s="22"/>
      <c r="D57" s="48"/>
      <c r="E57" s="49"/>
      <c r="F57" s="44"/>
      <c r="G57" s="49"/>
      <c r="H57" s="49"/>
      <c r="I57" s="44"/>
      <c r="J57" s="44"/>
      <c r="K57" s="93"/>
      <c r="L57" s="94"/>
      <c r="M57"/>
      <c r="N57"/>
      <c r="P57" s="56"/>
      <c r="Q57" s="92"/>
      <c r="R57" s="92"/>
      <c r="S57" s="92"/>
      <c r="T57" s="90"/>
      <c r="U57" s="95"/>
      <c r="V57" s="93"/>
      <c r="Z57"/>
    </row>
    <row r="58" spans="3:26" ht="19.5" thickBot="1" thickTop="1">
      <c r="C58" s="34" t="s">
        <v>28</v>
      </c>
      <c r="D58" s="35">
        <v>37178</v>
      </c>
      <c r="E58" s="36"/>
      <c r="F58" s="38"/>
      <c r="G58" s="36"/>
      <c r="H58" s="37"/>
      <c r="I58" s="38"/>
      <c r="J58" s="39"/>
      <c r="K58" s="93"/>
      <c r="L58" s="69">
        <v>6</v>
      </c>
      <c r="M58" s="70" t="s">
        <v>38</v>
      </c>
      <c r="N58" s="71" t="s">
        <v>35</v>
      </c>
      <c r="O58" s="72" t="s">
        <v>39</v>
      </c>
      <c r="P58" s="73" t="s">
        <v>40</v>
      </c>
      <c r="Q58" s="69">
        <v>6</v>
      </c>
      <c r="R58" s="70" t="s">
        <v>38</v>
      </c>
      <c r="S58" s="71" t="s">
        <v>35</v>
      </c>
      <c r="T58" s="72" t="s">
        <v>39</v>
      </c>
      <c r="U58" s="73" t="s">
        <v>40</v>
      </c>
      <c r="V58" s="93"/>
      <c r="Z58"/>
    </row>
    <row r="59" spans="1:26" ht="18.75" thickBot="1">
      <c r="A59">
        <v>1</v>
      </c>
      <c r="B59">
        <v>2</v>
      </c>
      <c r="C59" s="22"/>
      <c r="D59" s="35" t="str">
        <f>INDEX($D$2:$D$11,A59)</f>
        <v>TORMENTINO</v>
      </c>
      <c r="E59" s="41">
        <v>1</v>
      </c>
      <c r="F59" s="50">
        <v>70</v>
      </c>
      <c r="G59" s="36" t="str">
        <f>INDEX($D$2:$D$11,B59)</f>
        <v>AD CAPOCCHIAM</v>
      </c>
      <c r="H59" s="41">
        <v>1</v>
      </c>
      <c r="I59" s="51">
        <v>66.5</v>
      </c>
      <c r="J59" s="39"/>
      <c r="K59" s="93"/>
      <c r="L59" s="78">
        <v>1</v>
      </c>
      <c r="M59" s="84" t="s">
        <v>20</v>
      </c>
      <c r="N59" s="85">
        <v>16</v>
      </c>
      <c r="O59" s="86">
        <v>463.5</v>
      </c>
      <c r="P59" s="105">
        <v>77.25</v>
      </c>
      <c r="Q59" s="78">
        <v>6</v>
      </c>
      <c r="R59" s="84" t="s">
        <v>4</v>
      </c>
      <c r="S59" s="85">
        <v>5</v>
      </c>
      <c r="T59" s="86">
        <v>436.5</v>
      </c>
      <c r="U59" s="105">
        <v>72.75</v>
      </c>
      <c r="V59" s="93"/>
      <c r="Z59"/>
    </row>
    <row r="60" spans="1:26" ht="18.75" thickBot="1">
      <c r="A60">
        <v>7</v>
      </c>
      <c r="B60">
        <v>5</v>
      </c>
      <c r="C60" s="22"/>
      <c r="D60" s="35" t="str">
        <f>INDEX($D$2:$D$11,A60)</f>
        <v>CUCCIOLO</v>
      </c>
      <c r="E60" s="41">
        <v>1</v>
      </c>
      <c r="F60" s="50">
        <v>68</v>
      </c>
      <c r="G60" s="36" t="str">
        <f>INDEX($D$2:$D$11,B60)</f>
        <v>LAUDANO VI PUNIRA'</v>
      </c>
      <c r="H60" s="43">
        <v>1</v>
      </c>
      <c r="I60" s="50">
        <v>66</v>
      </c>
      <c r="J60" s="39"/>
      <c r="K60" s="96"/>
      <c r="L60" s="79">
        <v>2</v>
      </c>
      <c r="M60" s="87" t="s">
        <v>8</v>
      </c>
      <c r="N60" s="75">
        <v>12</v>
      </c>
      <c r="O60" s="76">
        <v>456.5</v>
      </c>
      <c r="P60" s="105">
        <v>76.08333333333333</v>
      </c>
      <c r="Q60" s="79">
        <v>7</v>
      </c>
      <c r="R60" s="87" t="s">
        <v>5</v>
      </c>
      <c r="S60" s="75">
        <v>5</v>
      </c>
      <c r="T60" s="76">
        <v>414</v>
      </c>
      <c r="U60" s="105">
        <v>69</v>
      </c>
      <c r="V60" s="96"/>
      <c r="Z60"/>
    </row>
    <row r="61" spans="1:26" ht="18.75" thickBot="1">
      <c r="A61">
        <v>8</v>
      </c>
      <c r="B61">
        <v>6</v>
      </c>
      <c r="C61" s="22"/>
      <c r="D61" s="35" t="str">
        <f>INDEX($D$2:$D$11,A61)</f>
        <v>TORO LOCO</v>
      </c>
      <c r="E61" s="41">
        <v>1</v>
      </c>
      <c r="F61" s="51">
        <v>69.5</v>
      </c>
      <c r="G61" s="36" t="str">
        <f>INDEX($D$2:$D$11,B61)</f>
        <v>MO MUORI</v>
      </c>
      <c r="H61" s="43">
        <v>1</v>
      </c>
      <c r="I61" s="50">
        <v>71</v>
      </c>
      <c r="J61" s="39"/>
      <c r="K61" s="96"/>
      <c r="L61" s="79">
        <v>3</v>
      </c>
      <c r="M61" s="87" t="s">
        <v>1</v>
      </c>
      <c r="N61" s="75">
        <v>12</v>
      </c>
      <c r="O61" s="76">
        <v>445.5</v>
      </c>
      <c r="P61" s="105">
        <v>74.25</v>
      </c>
      <c r="Q61" s="79">
        <v>8</v>
      </c>
      <c r="R61" s="87" t="s">
        <v>71</v>
      </c>
      <c r="S61" s="75">
        <v>4</v>
      </c>
      <c r="T61" s="76">
        <v>411</v>
      </c>
      <c r="U61" s="105">
        <v>68.5</v>
      </c>
      <c r="V61" s="96"/>
      <c r="Z61"/>
    </row>
    <row r="62" spans="1:26" ht="18.75" thickBot="1">
      <c r="A62">
        <v>9</v>
      </c>
      <c r="B62">
        <v>4</v>
      </c>
      <c r="C62" s="22"/>
      <c r="D62" s="35" t="str">
        <f>INDEX($D$2:$D$11,A62)</f>
        <v>ALBATROS</v>
      </c>
      <c r="E62" s="41">
        <v>1</v>
      </c>
      <c r="F62" s="51">
        <v>72.5</v>
      </c>
      <c r="G62" s="36" t="str">
        <f>INDEX($D$2:$D$11,B62)</f>
        <v>LES SASICCES</v>
      </c>
      <c r="H62" s="43">
        <v>1</v>
      </c>
      <c r="I62" s="50">
        <v>71.5</v>
      </c>
      <c r="J62" s="39"/>
      <c r="K62" s="96"/>
      <c r="L62" s="79">
        <v>4</v>
      </c>
      <c r="M62" s="87" t="s">
        <v>6</v>
      </c>
      <c r="N62" s="75">
        <v>8</v>
      </c>
      <c r="O62" s="76">
        <v>408</v>
      </c>
      <c r="P62" s="105">
        <v>68</v>
      </c>
      <c r="Q62" s="79">
        <v>9</v>
      </c>
      <c r="R62" s="87" t="s">
        <v>32</v>
      </c>
      <c r="S62" s="75">
        <v>3</v>
      </c>
      <c r="T62" s="76">
        <v>410</v>
      </c>
      <c r="U62" s="105">
        <v>68.33333333333333</v>
      </c>
      <c r="V62" s="96"/>
      <c r="Z62"/>
    </row>
    <row r="63" spans="1:26" ht="18.75" thickBot="1">
      <c r="A63">
        <v>10</v>
      </c>
      <c r="B63">
        <v>3</v>
      </c>
      <c r="C63" s="22"/>
      <c r="D63" s="35" t="str">
        <f>INDEX($D$2:$D$11,A63)</f>
        <v>REAL VITELLOZZO</v>
      </c>
      <c r="E63" s="41">
        <v>4</v>
      </c>
      <c r="F63" s="51">
        <v>86</v>
      </c>
      <c r="G63" s="36" t="str">
        <f>INDEX($D$2:$D$11,B63)</f>
        <v>NEW TIM</v>
      </c>
      <c r="H63" s="43">
        <v>2</v>
      </c>
      <c r="I63" s="50">
        <v>75</v>
      </c>
      <c r="J63" s="39"/>
      <c r="K63" s="96"/>
      <c r="L63" s="80">
        <v>5</v>
      </c>
      <c r="M63" s="88" t="s">
        <v>7</v>
      </c>
      <c r="N63" s="82">
        <v>7</v>
      </c>
      <c r="O63" s="89">
        <v>403.5</v>
      </c>
      <c r="P63" s="105">
        <v>67.25</v>
      </c>
      <c r="Q63" s="80">
        <v>10</v>
      </c>
      <c r="R63" s="88" t="s">
        <v>3</v>
      </c>
      <c r="S63" s="82">
        <v>2</v>
      </c>
      <c r="T63" s="89">
        <v>395.5</v>
      </c>
      <c r="U63" s="105">
        <v>65.91666666666667</v>
      </c>
      <c r="V63" s="96"/>
      <c r="Z63"/>
    </row>
    <row r="64" spans="3:26" ht="15" thickTop="1">
      <c r="C64" s="22"/>
      <c r="D64" s="48"/>
      <c r="E64" s="49"/>
      <c r="F64" s="44"/>
      <c r="G64" s="49"/>
      <c r="H64" s="49"/>
      <c r="I64" s="44"/>
      <c r="J64" s="44"/>
      <c r="K64" s="96"/>
      <c r="L64" s="97"/>
      <c r="M64" s="97"/>
      <c r="N64" s="97"/>
      <c r="O64" s="98"/>
      <c r="P64" s="99"/>
      <c r="Q64" s="100"/>
      <c r="R64" s="100"/>
      <c r="S64" s="100"/>
      <c r="T64" s="98"/>
      <c r="U64" s="101"/>
      <c r="V64" s="96"/>
      <c r="Z64"/>
    </row>
    <row r="65" spans="3:26" ht="15" customHeight="1" thickBot="1">
      <c r="C65" s="22"/>
      <c r="D65" s="48"/>
      <c r="E65" s="49"/>
      <c r="F65" s="44"/>
      <c r="G65" s="49"/>
      <c r="H65" s="49"/>
      <c r="I65" s="44"/>
      <c r="J65" s="44"/>
      <c r="K65" s="96"/>
      <c r="L65" s="97"/>
      <c r="M65"/>
      <c r="N65"/>
      <c r="P65" s="99"/>
      <c r="Q65" s="100"/>
      <c r="R65" s="100"/>
      <c r="S65" s="100"/>
      <c r="T65" s="98"/>
      <c r="U65" s="101"/>
      <c r="V65" s="96"/>
      <c r="Z65"/>
    </row>
    <row r="66" spans="3:22" ht="18.75" customHeight="1" thickBot="1" thickTop="1">
      <c r="C66" s="34" t="s">
        <v>29</v>
      </c>
      <c r="D66" s="35">
        <v>37185</v>
      </c>
      <c r="E66" s="36"/>
      <c r="F66" s="38"/>
      <c r="G66" s="36"/>
      <c r="H66" s="37"/>
      <c r="I66" s="38"/>
      <c r="J66" s="39"/>
      <c r="K66" s="96"/>
      <c r="L66" s="69">
        <v>7</v>
      </c>
      <c r="M66" s="70" t="s">
        <v>38</v>
      </c>
      <c r="N66" s="71" t="s">
        <v>35</v>
      </c>
      <c r="O66" s="72" t="s">
        <v>39</v>
      </c>
      <c r="P66" s="73" t="s">
        <v>40</v>
      </c>
      <c r="Q66" s="69">
        <v>7</v>
      </c>
      <c r="R66" s="70" t="s">
        <v>38</v>
      </c>
      <c r="S66" s="71" t="s">
        <v>35</v>
      </c>
      <c r="T66" s="72" t="s">
        <v>39</v>
      </c>
      <c r="U66" s="73" t="s">
        <v>40</v>
      </c>
      <c r="V66" s="96"/>
    </row>
    <row r="67" spans="1:22" ht="18.75" thickBot="1">
      <c r="A67">
        <v>2</v>
      </c>
      <c r="B67">
        <v>8</v>
      </c>
      <c r="C67" s="22"/>
      <c r="D67" s="35" t="str">
        <f>INDEX($D$2:$D$11,A67)</f>
        <v>AD CAPOCCHIAM</v>
      </c>
      <c r="E67" s="41">
        <v>1</v>
      </c>
      <c r="F67" s="50">
        <v>69.5</v>
      </c>
      <c r="G67" s="36" t="str">
        <f>INDEX($D$2:$D$11,B67)</f>
        <v>TORO LOCO</v>
      </c>
      <c r="H67" s="41">
        <v>1</v>
      </c>
      <c r="I67" s="51">
        <v>68.5</v>
      </c>
      <c r="J67" s="39"/>
      <c r="K67" s="96"/>
      <c r="L67" s="78">
        <v>1</v>
      </c>
      <c r="M67" s="84" t="s">
        <v>20</v>
      </c>
      <c r="N67" s="85">
        <v>17</v>
      </c>
      <c r="O67" s="86">
        <v>541</v>
      </c>
      <c r="P67" s="105">
        <v>77.28571428571429</v>
      </c>
      <c r="Q67" s="78">
        <v>6</v>
      </c>
      <c r="R67" s="84" t="s">
        <v>71</v>
      </c>
      <c r="S67" s="85">
        <v>7</v>
      </c>
      <c r="T67" s="86">
        <v>485.5</v>
      </c>
      <c r="U67" s="105">
        <v>69.35714285714286</v>
      </c>
      <c r="V67" s="96"/>
    </row>
    <row r="68" spans="1:22" ht="18.75" thickBot="1">
      <c r="A68">
        <v>3</v>
      </c>
      <c r="B68">
        <v>1</v>
      </c>
      <c r="C68" s="22"/>
      <c r="D68" s="35" t="str">
        <f>INDEX($D$2:$D$11,A68)</f>
        <v>NEW TIM</v>
      </c>
      <c r="E68" s="41">
        <v>1</v>
      </c>
      <c r="F68" s="50">
        <v>66</v>
      </c>
      <c r="G68" s="36" t="str">
        <f>INDEX($D$2:$D$11,B68)</f>
        <v>TORMENTINO</v>
      </c>
      <c r="H68" s="144">
        <v>1</v>
      </c>
      <c r="I68" s="50">
        <v>66.5</v>
      </c>
      <c r="J68" s="39"/>
      <c r="K68" s="96"/>
      <c r="L68" s="79">
        <v>2</v>
      </c>
      <c r="M68" s="87" t="s">
        <v>1</v>
      </c>
      <c r="N68" s="75">
        <v>13</v>
      </c>
      <c r="O68" s="76">
        <v>521.5</v>
      </c>
      <c r="P68" s="105">
        <v>74.5</v>
      </c>
      <c r="Q68" s="79">
        <v>7</v>
      </c>
      <c r="R68" s="87" t="s">
        <v>5</v>
      </c>
      <c r="S68" s="75">
        <v>6</v>
      </c>
      <c r="T68" s="76">
        <v>483.5</v>
      </c>
      <c r="U68" s="105">
        <v>69.07142857142857</v>
      </c>
      <c r="V68" s="96"/>
    </row>
    <row r="69" spans="1:22" ht="18.75" thickBot="1">
      <c r="A69">
        <v>4</v>
      </c>
      <c r="B69">
        <v>10</v>
      </c>
      <c r="C69" s="22"/>
      <c r="D69" s="35" t="str">
        <f>INDEX($D$2:$D$11,A69)</f>
        <v>LES SASICCES</v>
      </c>
      <c r="E69" s="41">
        <v>2</v>
      </c>
      <c r="F69" s="51">
        <v>76</v>
      </c>
      <c r="G69" s="36" t="str">
        <f>INDEX($D$2:$D$11,B69)</f>
        <v>REAL VITELLOZZO</v>
      </c>
      <c r="H69" s="144">
        <v>2</v>
      </c>
      <c r="I69" s="50">
        <v>77.5</v>
      </c>
      <c r="J69" s="39"/>
      <c r="K69" s="96"/>
      <c r="L69" s="79">
        <v>3</v>
      </c>
      <c r="M69" s="87" t="s">
        <v>8</v>
      </c>
      <c r="N69" s="75">
        <v>12</v>
      </c>
      <c r="O69" s="76">
        <v>516.5</v>
      </c>
      <c r="P69" s="105">
        <v>73.78571428571429</v>
      </c>
      <c r="Q69" s="79">
        <v>8</v>
      </c>
      <c r="R69" s="87" t="s">
        <v>4</v>
      </c>
      <c r="S69" s="75">
        <v>5</v>
      </c>
      <c r="T69" s="76">
        <v>504.5</v>
      </c>
      <c r="U69" s="105">
        <v>72.07142857142857</v>
      </c>
      <c r="V69" s="96"/>
    </row>
    <row r="70" spans="1:22" ht="18.75" thickBot="1">
      <c r="A70">
        <v>5</v>
      </c>
      <c r="B70">
        <v>9</v>
      </c>
      <c r="C70" s="22"/>
      <c r="D70" s="35" t="str">
        <f>INDEX($D$2:$D$11,A70)</f>
        <v>LAUDANO VI PUNIRA'</v>
      </c>
      <c r="E70" s="41">
        <v>2</v>
      </c>
      <c r="F70" s="51">
        <v>74.5</v>
      </c>
      <c r="G70" s="36" t="str">
        <f>INDEX($D$2:$D$11,B70)</f>
        <v>ALBATROS</v>
      </c>
      <c r="H70" s="144">
        <v>1</v>
      </c>
      <c r="I70" s="50">
        <v>68</v>
      </c>
      <c r="J70" s="39"/>
      <c r="K70" s="96"/>
      <c r="L70" s="79">
        <v>4</v>
      </c>
      <c r="M70" s="87" t="s">
        <v>7</v>
      </c>
      <c r="N70" s="75">
        <v>10</v>
      </c>
      <c r="O70" s="76">
        <v>474.5</v>
      </c>
      <c r="P70" s="105">
        <v>67.78571428571429</v>
      </c>
      <c r="Q70" s="79">
        <v>9</v>
      </c>
      <c r="R70" s="87" t="s">
        <v>32</v>
      </c>
      <c r="S70" s="75">
        <v>4</v>
      </c>
      <c r="T70" s="76">
        <v>478.5</v>
      </c>
      <c r="U70" s="105">
        <v>68.35714285714286</v>
      </c>
      <c r="V70" s="96"/>
    </row>
    <row r="71" spans="1:22" ht="18.75" thickBot="1">
      <c r="A71">
        <v>6</v>
      </c>
      <c r="B71">
        <v>7</v>
      </c>
      <c r="C71" s="22"/>
      <c r="D71" s="35" t="str">
        <f>INDEX($D$2:$D$11,A71)</f>
        <v>MO MUORI</v>
      </c>
      <c r="E71" s="41">
        <v>0</v>
      </c>
      <c r="F71" s="51">
        <v>60</v>
      </c>
      <c r="G71" s="36" t="str">
        <f>INDEX($D$2:$D$11,B71)</f>
        <v>CUCCIOLO</v>
      </c>
      <c r="H71" s="144">
        <v>2</v>
      </c>
      <c r="I71" s="50">
        <v>71</v>
      </c>
      <c r="J71" s="39"/>
      <c r="K71" s="96"/>
      <c r="L71" s="80">
        <v>5</v>
      </c>
      <c r="M71" s="88" t="s">
        <v>6</v>
      </c>
      <c r="N71" s="82">
        <v>9</v>
      </c>
      <c r="O71" s="89">
        <v>474.5</v>
      </c>
      <c r="P71" s="105">
        <v>67.78571428571429</v>
      </c>
      <c r="Q71" s="80">
        <v>10</v>
      </c>
      <c r="R71" s="88" t="s">
        <v>3</v>
      </c>
      <c r="S71" s="82">
        <v>3</v>
      </c>
      <c r="T71" s="89">
        <v>461.5</v>
      </c>
      <c r="U71" s="105">
        <v>65.92857142857143</v>
      </c>
      <c r="V71" s="96"/>
    </row>
    <row r="72" spans="3:22" ht="15" thickTop="1">
      <c r="C72" s="22"/>
      <c r="D72" s="48"/>
      <c r="E72" s="49"/>
      <c r="F72" s="44"/>
      <c r="G72" s="49"/>
      <c r="H72" s="49"/>
      <c r="I72" s="44"/>
      <c r="J72" s="44"/>
      <c r="K72" s="96"/>
      <c r="L72" s="97"/>
      <c r="M72"/>
      <c r="N72"/>
      <c r="Q72" s="100"/>
      <c r="R72" s="100"/>
      <c r="S72" s="100"/>
      <c r="T72" s="98"/>
      <c r="U72" s="101"/>
      <c r="V72" s="96"/>
    </row>
    <row r="73" spans="3:22" ht="15" thickBot="1">
      <c r="C73" s="22"/>
      <c r="D73" s="48"/>
      <c r="E73" s="49"/>
      <c r="F73" s="44"/>
      <c r="G73" s="49"/>
      <c r="H73" s="49"/>
      <c r="I73" s="44"/>
      <c r="J73" s="44"/>
      <c r="K73" s="96"/>
      <c r="L73" s="97"/>
      <c r="M73"/>
      <c r="N73"/>
      <c r="Q73" s="100"/>
      <c r="R73" s="100"/>
      <c r="S73" s="100"/>
      <c r="T73" s="98"/>
      <c r="U73" s="101"/>
      <c r="V73" s="96"/>
    </row>
    <row r="74" spans="3:22" ht="19.5" thickBot="1" thickTop="1">
      <c r="C74" s="34" t="s">
        <v>30</v>
      </c>
      <c r="D74" s="35">
        <v>37192</v>
      </c>
      <c r="E74" s="36"/>
      <c r="F74" s="38"/>
      <c r="G74" s="36"/>
      <c r="H74" s="37"/>
      <c r="I74" s="38"/>
      <c r="J74" s="39"/>
      <c r="K74" s="96"/>
      <c r="L74" s="69">
        <v>8</v>
      </c>
      <c r="M74" s="70" t="s">
        <v>38</v>
      </c>
      <c r="N74" s="71" t="s">
        <v>35</v>
      </c>
      <c r="O74" s="72" t="s">
        <v>39</v>
      </c>
      <c r="P74" s="73" t="s">
        <v>40</v>
      </c>
      <c r="Q74" s="69">
        <v>8</v>
      </c>
      <c r="R74" s="70" t="s">
        <v>38</v>
      </c>
      <c r="S74" s="71" t="s">
        <v>35</v>
      </c>
      <c r="T74" s="72" t="s">
        <v>39</v>
      </c>
      <c r="U74" s="73" t="s">
        <v>40</v>
      </c>
      <c r="V74" s="96"/>
    </row>
    <row r="75" spans="1:22" ht="18.75" thickBot="1">
      <c r="A75">
        <v>1</v>
      </c>
      <c r="B75">
        <v>4</v>
      </c>
      <c r="C75" s="22"/>
      <c r="D75" s="35" t="str">
        <f>INDEX($D$2:$D$11,A75)</f>
        <v>TORMENTINO</v>
      </c>
      <c r="E75" s="41">
        <v>2</v>
      </c>
      <c r="F75" s="50">
        <v>72.5</v>
      </c>
      <c r="G75" s="36" t="str">
        <f>INDEX($D$2:$D$11,B75)</f>
        <v>LES SASICCES</v>
      </c>
      <c r="H75" s="41">
        <v>2</v>
      </c>
      <c r="I75" s="51">
        <v>75.5</v>
      </c>
      <c r="J75" s="39"/>
      <c r="K75" s="96"/>
      <c r="L75" s="78">
        <v>1</v>
      </c>
      <c r="M75" s="84" t="s">
        <v>20</v>
      </c>
      <c r="N75" s="85">
        <v>18</v>
      </c>
      <c r="O75" s="86">
        <v>613</v>
      </c>
      <c r="P75" s="105">
        <v>76.625</v>
      </c>
      <c r="Q75" s="78">
        <v>6</v>
      </c>
      <c r="R75" s="84" t="s">
        <v>5</v>
      </c>
      <c r="S75" s="85">
        <v>9</v>
      </c>
      <c r="T75" s="86">
        <v>548</v>
      </c>
      <c r="U75" s="105">
        <v>68.5</v>
      </c>
      <c r="V75" s="96"/>
    </row>
    <row r="76" spans="1:22" ht="18.75" thickBot="1">
      <c r="A76">
        <v>2</v>
      </c>
      <c r="B76">
        <v>3</v>
      </c>
      <c r="C76" s="22"/>
      <c r="D76" s="35" t="str">
        <f>INDEX($D$2:$D$11,A76)</f>
        <v>AD CAPOCCHIAM</v>
      </c>
      <c r="E76" s="41">
        <v>1</v>
      </c>
      <c r="F76" s="50">
        <v>64.5</v>
      </c>
      <c r="G76" s="36" t="str">
        <f>INDEX($D$2:$D$11,B76)</f>
        <v>NEW TIM</v>
      </c>
      <c r="H76" s="43">
        <v>0</v>
      </c>
      <c r="I76" s="50">
        <v>59.5</v>
      </c>
      <c r="J76" s="39"/>
      <c r="K76" s="96"/>
      <c r="L76" s="79">
        <v>2</v>
      </c>
      <c r="M76" s="87" t="s">
        <v>1</v>
      </c>
      <c r="N76" s="75">
        <v>14</v>
      </c>
      <c r="O76" s="76">
        <v>597</v>
      </c>
      <c r="P76" s="105">
        <v>74.625</v>
      </c>
      <c r="Q76" s="79">
        <v>7</v>
      </c>
      <c r="R76" s="87" t="s">
        <v>71</v>
      </c>
      <c r="S76" s="75">
        <v>8</v>
      </c>
      <c r="T76" s="76">
        <v>556</v>
      </c>
      <c r="U76" s="105">
        <v>69.5</v>
      </c>
      <c r="V76" s="96"/>
    </row>
    <row r="77" spans="1:22" ht="18.75" thickBot="1">
      <c r="A77">
        <v>8</v>
      </c>
      <c r="B77">
        <v>7</v>
      </c>
      <c r="C77" s="22"/>
      <c r="D77" s="35" t="str">
        <f>INDEX($D$2:$D$11,A77)</f>
        <v>TORO LOCO</v>
      </c>
      <c r="E77" s="41">
        <v>2</v>
      </c>
      <c r="F77" s="51">
        <v>73</v>
      </c>
      <c r="G77" s="36" t="str">
        <f>INDEX($D$2:$D$11,B77)</f>
        <v>CUCCIOLO</v>
      </c>
      <c r="H77" s="43">
        <v>0</v>
      </c>
      <c r="I77" s="50">
        <v>60.5</v>
      </c>
      <c r="J77" s="39"/>
      <c r="K77" s="96"/>
      <c r="L77" s="79">
        <v>3</v>
      </c>
      <c r="M77" s="87" t="s">
        <v>8</v>
      </c>
      <c r="N77" s="75">
        <v>13</v>
      </c>
      <c r="O77" s="76">
        <v>589</v>
      </c>
      <c r="P77" s="105">
        <v>73.625</v>
      </c>
      <c r="Q77" s="79">
        <v>8</v>
      </c>
      <c r="R77" s="87" t="s">
        <v>32</v>
      </c>
      <c r="S77" s="75">
        <v>7</v>
      </c>
      <c r="T77" s="76">
        <v>551.5</v>
      </c>
      <c r="U77" s="105">
        <v>68.9375</v>
      </c>
      <c r="V77" s="96"/>
    </row>
    <row r="78" spans="1:22" ht="18.75" thickBot="1">
      <c r="A78">
        <v>9</v>
      </c>
      <c r="B78">
        <v>6</v>
      </c>
      <c r="C78" s="22"/>
      <c r="D78" s="35" t="str">
        <f>INDEX($D$2:$D$11,A78)</f>
        <v>ALBATROS</v>
      </c>
      <c r="E78" s="41">
        <v>1</v>
      </c>
      <c r="F78" s="51">
        <v>71</v>
      </c>
      <c r="G78" s="36" t="str">
        <f>INDEX($D$2:$D$11,B78)</f>
        <v>MO MUORI</v>
      </c>
      <c r="H78" s="43">
        <v>1</v>
      </c>
      <c r="I78" s="50">
        <v>72.5</v>
      </c>
      <c r="J78" s="39"/>
      <c r="K78" s="96"/>
      <c r="L78" s="79">
        <v>4</v>
      </c>
      <c r="M78" s="87" t="s">
        <v>6</v>
      </c>
      <c r="N78" s="75">
        <v>10</v>
      </c>
      <c r="O78" s="76">
        <v>547</v>
      </c>
      <c r="P78" s="105">
        <v>68.375</v>
      </c>
      <c r="Q78" s="79">
        <v>9</v>
      </c>
      <c r="R78" s="87" t="s">
        <v>4</v>
      </c>
      <c r="S78" s="75">
        <v>6</v>
      </c>
      <c r="T78" s="76">
        <v>575.5</v>
      </c>
      <c r="U78" s="105">
        <v>71.9375</v>
      </c>
      <c r="V78" s="96"/>
    </row>
    <row r="79" spans="1:22" ht="18.75" thickBot="1">
      <c r="A79">
        <v>10</v>
      </c>
      <c r="B79">
        <v>5</v>
      </c>
      <c r="C79" s="22"/>
      <c r="D79" s="35" t="str">
        <f>INDEX($D$2:$D$11,A79)</f>
        <v>REAL VITELLOZZO</v>
      </c>
      <c r="E79" s="41">
        <v>1</v>
      </c>
      <c r="F79" s="51">
        <v>72</v>
      </c>
      <c r="G79" s="36" t="str">
        <f>INDEX($D$2:$D$11,B79)</f>
        <v>LAUDANO VI PUNIRA'</v>
      </c>
      <c r="H79" s="43">
        <v>1</v>
      </c>
      <c r="I79" s="50">
        <v>70.5</v>
      </c>
      <c r="J79" s="39"/>
      <c r="K79" s="96"/>
      <c r="L79" s="80">
        <v>5</v>
      </c>
      <c r="M79" s="88" t="s">
        <v>7</v>
      </c>
      <c r="N79" s="82">
        <v>10</v>
      </c>
      <c r="O79" s="89">
        <v>535</v>
      </c>
      <c r="P79" s="105">
        <v>66.875</v>
      </c>
      <c r="Q79" s="80">
        <v>10</v>
      </c>
      <c r="R79" s="88" t="s">
        <v>3</v>
      </c>
      <c r="S79" s="82">
        <v>3</v>
      </c>
      <c r="T79" s="89">
        <v>521</v>
      </c>
      <c r="U79" s="105">
        <v>65.125</v>
      </c>
      <c r="V79" s="96"/>
    </row>
    <row r="80" spans="3:22" ht="12.75" customHeight="1" thickTop="1">
      <c r="C80" s="22"/>
      <c r="D80" s="48"/>
      <c r="E80" s="49"/>
      <c r="F80" s="44"/>
      <c r="G80" s="49"/>
      <c r="H80" s="49"/>
      <c r="I80" s="44"/>
      <c r="J80" s="44"/>
      <c r="K80" s="46"/>
      <c r="L80" s="102"/>
      <c r="M80"/>
      <c r="N80"/>
      <c r="P80" s="103"/>
      <c r="Q80" s="102"/>
      <c r="R80" s="102"/>
      <c r="S80" s="102"/>
      <c r="T80" s="104"/>
      <c r="U80" s="103"/>
      <c r="V80" s="9"/>
    </row>
    <row r="81" spans="3:22" ht="13.5" customHeight="1" thickBot="1">
      <c r="C81" s="22"/>
      <c r="D81" s="48"/>
      <c r="E81" s="49"/>
      <c r="F81" s="44"/>
      <c r="G81" s="49"/>
      <c r="H81" s="49"/>
      <c r="I81" s="44"/>
      <c r="J81" s="44"/>
      <c r="K81" s="46"/>
      <c r="L81" s="102"/>
      <c r="M81"/>
      <c r="N81"/>
      <c r="P81" s="103"/>
      <c r="Q81" s="102"/>
      <c r="R81" s="102"/>
      <c r="S81" s="102"/>
      <c r="T81" s="104"/>
      <c r="U81" s="103"/>
      <c r="V81" s="9"/>
    </row>
    <row r="82" spans="3:22" ht="15.75" customHeight="1" thickBot="1" thickTop="1">
      <c r="C82" s="34" t="s">
        <v>31</v>
      </c>
      <c r="D82" s="35">
        <v>37199</v>
      </c>
      <c r="E82" s="36"/>
      <c r="F82" s="38"/>
      <c r="G82" s="36"/>
      <c r="H82" s="37"/>
      <c r="I82" s="38"/>
      <c r="J82" s="39"/>
      <c r="K82" s="46"/>
      <c r="L82" s="69">
        <v>9</v>
      </c>
      <c r="M82" s="70" t="s">
        <v>38</v>
      </c>
      <c r="N82" s="71" t="s">
        <v>35</v>
      </c>
      <c r="O82" s="72" t="s">
        <v>39</v>
      </c>
      <c r="P82" s="73" t="s">
        <v>40</v>
      </c>
      <c r="Q82" s="69">
        <v>9</v>
      </c>
      <c r="R82" s="70" t="s">
        <v>38</v>
      </c>
      <c r="S82" s="71" t="s">
        <v>35</v>
      </c>
      <c r="T82" s="72" t="s">
        <v>39</v>
      </c>
      <c r="U82" s="73" t="s">
        <v>40</v>
      </c>
      <c r="V82" s="9"/>
    </row>
    <row r="83" spans="1:23" ht="18.75" thickBot="1">
      <c r="A83">
        <v>3</v>
      </c>
      <c r="B83">
        <v>8</v>
      </c>
      <c r="C83" s="22"/>
      <c r="D83" s="35" t="str">
        <f>INDEX($D$2:$D$11,A83)</f>
        <v>NEW TIM</v>
      </c>
      <c r="E83" s="41">
        <v>3</v>
      </c>
      <c r="F83" s="145">
        <v>76.5</v>
      </c>
      <c r="G83" s="36" t="str">
        <f>INDEX($D$2:$D$11,B83)</f>
        <v>TORO LOCO</v>
      </c>
      <c r="H83" s="41">
        <v>0</v>
      </c>
      <c r="I83" s="51">
        <v>61</v>
      </c>
      <c r="J83" s="39"/>
      <c r="K83" s="46"/>
      <c r="L83" s="78">
        <v>1</v>
      </c>
      <c r="M83" s="84" t="s">
        <v>20</v>
      </c>
      <c r="N83" s="85">
        <v>18</v>
      </c>
      <c r="O83" s="86">
        <v>670</v>
      </c>
      <c r="P83" s="105">
        <v>74.44444444444444</v>
      </c>
      <c r="Q83" s="78">
        <v>6</v>
      </c>
      <c r="R83" s="84" t="s">
        <v>5</v>
      </c>
      <c r="S83" s="85">
        <v>9</v>
      </c>
      <c r="T83" s="86">
        <v>609.5</v>
      </c>
      <c r="U83" s="105">
        <v>67.72222222222223</v>
      </c>
      <c r="V83" s="9"/>
      <c r="W83" s="12"/>
    </row>
    <row r="84" spans="1:22" ht="18.75" thickBot="1">
      <c r="A84">
        <v>4</v>
      </c>
      <c r="B84">
        <v>2</v>
      </c>
      <c r="C84" s="22"/>
      <c r="D84" s="35" t="str">
        <f>INDEX($D$2:$D$11,A84)</f>
        <v>LES SASICCES</v>
      </c>
      <c r="E84" s="41">
        <v>3</v>
      </c>
      <c r="F84" s="50">
        <v>75.5</v>
      </c>
      <c r="G84" s="36" t="str">
        <f>INDEX($D$2:$D$11,B84)</f>
        <v>AD CAPOCCHIAM</v>
      </c>
      <c r="H84" s="43">
        <v>0</v>
      </c>
      <c r="I84" s="50">
        <v>61.5</v>
      </c>
      <c r="J84" s="39"/>
      <c r="K84" s="46"/>
      <c r="L84" s="79">
        <v>2</v>
      </c>
      <c r="M84" s="87" t="s">
        <v>1</v>
      </c>
      <c r="N84" s="75">
        <v>17</v>
      </c>
      <c r="O84" s="76">
        <v>672.5</v>
      </c>
      <c r="P84" s="105">
        <v>74.72222222222223</v>
      </c>
      <c r="Q84" s="79">
        <v>7</v>
      </c>
      <c r="R84" s="87" t="s">
        <v>71</v>
      </c>
      <c r="S84" s="75">
        <v>8</v>
      </c>
      <c r="T84" s="76">
        <v>621.5</v>
      </c>
      <c r="U84" s="105">
        <v>69.05555555555556</v>
      </c>
      <c r="V84" s="9"/>
    </row>
    <row r="85" spans="1:22" ht="18.75" thickBot="1">
      <c r="A85">
        <v>5</v>
      </c>
      <c r="B85">
        <v>1</v>
      </c>
      <c r="C85" s="22"/>
      <c r="D85" s="35" t="str">
        <f>INDEX($D$2:$D$11,A85)</f>
        <v>LAUDANO VI PUNIRA'</v>
      </c>
      <c r="E85" s="41">
        <v>0</v>
      </c>
      <c r="F85" s="51">
        <v>65.5</v>
      </c>
      <c r="G85" s="36" t="str">
        <f>INDEX($D$2:$D$11,B85)</f>
        <v>TORMENTINO</v>
      </c>
      <c r="H85" s="43">
        <v>2</v>
      </c>
      <c r="I85" s="50">
        <v>75</v>
      </c>
      <c r="J85" s="39"/>
      <c r="K85" s="46"/>
      <c r="L85" s="79">
        <v>3</v>
      </c>
      <c r="M85" s="87" t="s">
        <v>8</v>
      </c>
      <c r="N85" s="75">
        <v>16</v>
      </c>
      <c r="O85" s="76">
        <v>666.5</v>
      </c>
      <c r="P85" s="105">
        <v>74.05555555555556</v>
      </c>
      <c r="Q85" s="79">
        <v>8</v>
      </c>
      <c r="R85" s="87" t="s">
        <v>4</v>
      </c>
      <c r="S85" s="75">
        <v>7</v>
      </c>
      <c r="T85" s="76">
        <v>644</v>
      </c>
      <c r="U85" s="105">
        <v>71.55555555555556</v>
      </c>
      <c r="V85" s="9"/>
    </row>
    <row r="86" spans="1:22" ht="18.75" thickBot="1">
      <c r="A86">
        <v>6</v>
      </c>
      <c r="B86">
        <v>10</v>
      </c>
      <c r="C86" s="22"/>
      <c r="D86" s="35" t="str">
        <f>INDEX($D$2:$D$11,A86)</f>
        <v>MO MUORI</v>
      </c>
      <c r="E86" s="41">
        <v>5</v>
      </c>
      <c r="F86" s="51">
        <v>77.5</v>
      </c>
      <c r="G86" s="36" t="str">
        <f>INDEX($D$2:$D$11,B86)</f>
        <v>REAL VITELLOZZO</v>
      </c>
      <c r="H86" s="43">
        <v>0</v>
      </c>
      <c r="I86" s="50">
        <v>57</v>
      </c>
      <c r="J86" s="39"/>
      <c r="K86" s="46"/>
      <c r="L86" s="79">
        <v>4</v>
      </c>
      <c r="M86" s="87" t="s">
        <v>6</v>
      </c>
      <c r="N86" s="75">
        <v>13</v>
      </c>
      <c r="O86" s="76">
        <v>622</v>
      </c>
      <c r="P86" s="105">
        <v>69.11111111111111</v>
      </c>
      <c r="Q86" s="79">
        <v>9</v>
      </c>
      <c r="R86" s="87" t="s">
        <v>32</v>
      </c>
      <c r="S86" s="75">
        <v>7</v>
      </c>
      <c r="T86" s="76">
        <v>612.5</v>
      </c>
      <c r="U86" s="105">
        <v>68.05555555555556</v>
      </c>
      <c r="V86" s="9"/>
    </row>
    <row r="87" spans="1:22" ht="18.75" thickBot="1">
      <c r="A87">
        <v>7</v>
      </c>
      <c r="B87">
        <v>9</v>
      </c>
      <c r="C87" s="22"/>
      <c r="D87" s="35" t="str">
        <f>INDEX($D$2:$D$11,A87)</f>
        <v>CUCCIOLO</v>
      </c>
      <c r="E87" s="41">
        <v>1</v>
      </c>
      <c r="F87" s="51">
        <v>68</v>
      </c>
      <c r="G87" s="36" t="str">
        <f>INDEX($D$2:$D$11,B87)</f>
        <v>ALBATROS</v>
      </c>
      <c r="H87" s="43">
        <v>1</v>
      </c>
      <c r="I87" s="50">
        <v>68.5</v>
      </c>
      <c r="J87" s="39"/>
      <c r="K87" s="46"/>
      <c r="L87" s="80">
        <v>5</v>
      </c>
      <c r="M87" s="88" t="s">
        <v>7</v>
      </c>
      <c r="N87" s="82">
        <v>11</v>
      </c>
      <c r="O87" s="89">
        <v>603</v>
      </c>
      <c r="P87" s="105">
        <v>67</v>
      </c>
      <c r="Q87" s="80">
        <v>10</v>
      </c>
      <c r="R87" s="88" t="s">
        <v>3</v>
      </c>
      <c r="S87" s="82">
        <v>6</v>
      </c>
      <c r="T87" s="89">
        <v>597.5</v>
      </c>
      <c r="U87" s="105">
        <v>66.38888888888889</v>
      </c>
      <c r="V87" s="9"/>
    </row>
    <row r="88" spans="13:14" ht="13.5" thickTop="1">
      <c r="M88"/>
      <c r="N88"/>
    </row>
    <row r="89" spans="13:14" ht="12.75">
      <c r="M89"/>
      <c r="N89"/>
    </row>
    <row r="90" spans="13:14" ht="12.75">
      <c r="M90"/>
      <c r="N90"/>
    </row>
    <row r="91" spans="13:14" ht="12.75">
      <c r="M91"/>
      <c r="N91"/>
    </row>
    <row r="92" spans="13:15" ht="12.75">
      <c r="M92" s="1"/>
      <c r="N92" s="1"/>
      <c r="O92" s="90"/>
    </row>
    <row r="93" spans="13:15" ht="18">
      <c r="M93" s="47"/>
      <c r="N93" s="47"/>
      <c r="O93" s="53"/>
    </row>
    <row r="94" spans="13:15" ht="18">
      <c r="M94" s="47"/>
      <c r="N94" s="47"/>
      <c r="O94" s="53"/>
    </row>
  </sheetData>
  <printOptions horizontalCentered="1" verticalCentered="1"/>
  <pageMargins left="0.31" right="0.29" top="0.44" bottom="0.5" header="0.28" footer="0.5118110236220472"/>
  <pageSetup fitToHeight="1" fitToWidth="1" horizontalDpi="600" verticalDpi="600" orientation="portrait" paperSize="9" scale="58" r:id="rId2"/>
  <headerFooter alignWithMargins="0">
    <oddHeader>&amp;C&amp;24fantacinico@virgilio.it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111">
    <pageSetUpPr fitToPage="1"/>
  </sheetPr>
  <dimension ref="A1:AK94"/>
  <sheetViews>
    <sheetView zoomScale="75" zoomScaleNormal="75" workbookViewId="0" topLeftCell="A61">
      <selection activeCell="S85" sqref="S85"/>
    </sheetView>
  </sheetViews>
  <sheetFormatPr defaultColWidth="9.140625" defaultRowHeight="12.75"/>
  <cols>
    <col min="1" max="1" width="3.140625" style="0" bestFit="1" customWidth="1"/>
    <col min="2" max="2" width="4.00390625" style="0" customWidth="1"/>
    <col min="3" max="3" width="4.421875" style="0" customWidth="1"/>
    <col min="4" max="4" width="21.28125" style="20" bestFit="1" customWidth="1"/>
    <col min="5" max="5" width="3.00390625" style="2" customWidth="1"/>
    <col min="6" max="6" width="6.57421875" style="31" customWidth="1"/>
    <col min="7" max="7" width="21.28125" style="2" bestFit="1" customWidth="1"/>
    <col min="8" max="8" width="3.00390625" style="2" customWidth="1"/>
    <col min="9" max="9" width="7.140625" style="31" customWidth="1"/>
    <col min="10" max="10" width="10.00390625" style="2" customWidth="1"/>
    <col min="11" max="11" width="4.57421875" style="32" customWidth="1"/>
    <col min="12" max="12" width="4.28125" style="6" customWidth="1"/>
    <col min="13" max="13" width="16.7109375" style="6" customWidth="1"/>
    <col min="14" max="14" width="4.57421875" style="6" bestFit="1" customWidth="1"/>
    <col min="15" max="15" width="10.7109375" style="52" bestFit="1" customWidth="1"/>
    <col min="16" max="16" width="6.57421875" style="55" customWidth="1"/>
    <col min="17" max="17" width="4.28125" style="0" customWidth="1"/>
    <col min="18" max="18" width="16.8515625" style="0" customWidth="1"/>
    <col min="19" max="19" width="4.7109375" style="0" customWidth="1"/>
    <col min="20" max="20" width="9.8515625" style="54" bestFit="1" customWidth="1"/>
    <col min="21" max="21" width="7.28125" style="56" customWidth="1"/>
    <col min="22" max="22" width="4.8515625" style="0" customWidth="1"/>
    <col min="23" max="23" width="8.28125" style="0" customWidth="1"/>
    <col min="24" max="24" width="17.28125" style="0" customWidth="1"/>
    <col min="25" max="25" width="6.00390625" style="0" customWidth="1"/>
    <col min="26" max="26" width="10.28125" style="52" customWidth="1"/>
    <col min="27" max="27" width="7.28125" style="0" customWidth="1"/>
    <col min="28" max="28" width="6.00390625" style="0" customWidth="1"/>
    <col min="29" max="29" width="5.140625" style="0" customWidth="1"/>
    <col min="30" max="30" width="5.421875" style="0" customWidth="1"/>
    <col min="31" max="33" width="5.00390625" style="0" customWidth="1"/>
    <col min="34" max="34" width="5.140625" style="0" customWidth="1"/>
    <col min="35" max="37" width="5.00390625" style="0" customWidth="1"/>
    <col min="38" max="39" width="5.140625" style="0" bestFit="1" customWidth="1"/>
  </cols>
  <sheetData>
    <row r="1" spans="7:14" ht="12.75">
      <c r="G1" s="5"/>
      <c r="H1" s="5"/>
      <c r="I1" s="25"/>
      <c r="J1" s="5"/>
      <c r="K1" s="21"/>
      <c r="L1" s="7"/>
      <c r="M1" s="7"/>
      <c r="N1" s="7"/>
    </row>
    <row r="2" spans="2:14" ht="12.75">
      <c r="B2" s="23">
        <v>1</v>
      </c>
      <c r="D2" s="24" t="s">
        <v>6</v>
      </c>
      <c r="G2" s="1"/>
      <c r="H2" s="5"/>
      <c r="I2" s="25"/>
      <c r="J2" s="25"/>
      <c r="K2" s="26"/>
      <c r="L2" s="27"/>
      <c r="M2" s="27"/>
      <c r="N2" s="27"/>
    </row>
    <row r="3" spans="2:26" ht="12.75">
      <c r="B3" s="23">
        <v>2</v>
      </c>
      <c r="D3" s="24" t="s">
        <v>5</v>
      </c>
      <c r="G3" s="1"/>
      <c r="H3" s="5"/>
      <c r="I3" s="25"/>
      <c r="J3" s="25"/>
      <c r="K3" s="26"/>
      <c r="L3" s="27"/>
      <c r="M3" s="27"/>
      <c r="N3" s="27"/>
      <c r="Z3" s="52" t="s">
        <v>33</v>
      </c>
    </row>
    <row r="4" spans="2:26" ht="12.75">
      <c r="B4" s="23">
        <v>3</v>
      </c>
      <c r="D4" s="24" t="s">
        <v>3</v>
      </c>
      <c r="G4" s="1"/>
      <c r="H4" s="5"/>
      <c r="I4" s="25"/>
      <c r="J4" s="25"/>
      <c r="K4" s="26"/>
      <c r="L4" s="27"/>
      <c r="M4" s="27"/>
      <c r="N4" s="27"/>
      <c r="Z4" s="52" t="s">
        <v>34</v>
      </c>
    </row>
    <row r="5" spans="2:14" ht="12.75">
      <c r="B5" s="23">
        <v>4</v>
      </c>
      <c r="D5" s="28" t="s">
        <v>1</v>
      </c>
      <c r="G5" s="1"/>
      <c r="H5" s="5"/>
      <c r="I5" s="25"/>
      <c r="J5" s="25"/>
      <c r="K5" s="26"/>
      <c r="L5" s="27"/>
      <c r="M5" s="27"/>
      <c r="N5" s="27"/>
    </row>
    <row r="6" spans="2:14" ht="12.75">
      <c r="B6" s="23">
        <v>5</v>
      </c>
      <c r="D6" s="28" t="s">
        <v>2</v>
      </c>
      <c r="G6" s="1"/>
      <c r="H6" s="29"/>
      <c r="I6" s="25"/>
      <c r="J6" s="25"/>
      <c r="K6" s="26"/>
      <c r="L6" s="27"/>
      <c r="M6" s="27"/>
      <c r="N6" s="27"/>
    </row>
    <row r="7" spans="2:14" ht="12.75">
      <c r="B7" s="23">
        <v>6</v>
      </c>
      <c r="D7" s="28" t="s">
        <v>19</v>
      </c>
      <c r="H7" s="29"/>
      <c r="I7" s="25"/>
      <c r="J7" s="25"/>
      <c r="K7" s="26"/>
      <c r="L7" s="27"/>
      <c r="M7" s="27"/>
      <c r="N7" s="27"/>
    </row>
    <row r="8" spans="2:14" ht="12.75">
      <c r="B8" s="23">
        <v>7</v>
      </c>
      <c r="D8" s="28" t="s">
        <v>7</v>
      </c>
      <c r="G8" s="1"/>
      <c r="H8" s="29"/>
      <c r="I8" s="25"/>
      <c r="J8" s="25"/>
      <c r="K8" s="26"/>
      <c r="L8" s="27"/>
      <c r="M8" s="27"/>
      <c r="N8" s="27"/>
    </row>
    <row r="9" spans="2:14" ht="12.75">
      <c r="B9" s="23">
        <v>8</v>
      </c>
      <c r="D9" s="28" t="s">
        <v>32</v>
      </c>
      <c r="G9" s="1"/>
      <c r="H9" s="29"/>
      <c r="I9" s="25"/>
      <c r="J9" s="25"/>
      <c r="K9" s="26"/>
      <c r="L9" s="27"/>
      <c r="M9" s="27"/>
      <c r="N9" s="27"/>
    </row>
    <row r="10" spans="2:14" ht="12.75">
      <c r="B10" s="23">
        <v>9</v>
      </c>
      <c r="D10" s="28" t="s">
        <v>4</v>
      </c>
      <c r="G10" s="1"/>
      <c r="H10" s="29"/>
      <c r="I10" s="25"/>
      <c r="J10" s="25"/>
      <c r="K10" s="26"/>
      <c r="L10" s="27"/>
      <c r="M10" s="27"/>
      <c r="N10" s="27"/>
    </row>
    <row r="11" spans="2:14" ht="12.75">
      <c r="B11" s="23">
        <v>10</v>
      </c>
      <c r="D11" s="30" t="s">
        <v>20</v>
      </c>
      <c r="G11" s="1"/>
      <c r="H11" s="29"/>
      <c r="I11" s="25"/>
      <c r="J11" s="25"/>
      <c r="K11" s="26"/>
      <c r="L11" s="27"/>
      <c r="M11" s="27"/>
      <c r="N11" s="27"/>
    </row>
    <row r="12" spans="2:14" ht="12.75">
      <c r="B12" s="23"/>
      <c r="D12" s="8"/>
      <c r="G12" s="1"/>
      <c r="H12" s="29"/>
      <c r="I12" s="25"/>
      <c r="J12" s="25"/>
      <c r="K12" s="26"/>
      <c r="L12" s="27"/>
      <c r="M12" s="27"/>
      <c r="N12" s="27"/>
    </row>
    <row r="13" spans="2:14" ht="12.75">
      <c r="B13" s="23"/>
      <c r="D13" s="8"/>
      <c r="G13" s="1"/>
      <c r="H13" s="29"/>
      <c r="I13" s="25"/>
      <c r="J13" s="25"/>
      <c r="K13" s="26"/>
      <c r="L13" s="27"/>
      <c r="M13" s="27"/>
      <c r="N13" s="27"/>
    </row>
    <row r="14" spans="2:14" ht="12.75">
      <c r="B14" s="23"/>
      <c r="D14" s="8"/>
      <c r="G14" s="1"/>
      <c r="H14" s="29"/>
      <c r="I14" s="25"/>
      <c r="J14" s="25"/>
      <c r="K14" s="26"/>
      <c r="L14" s="27"/>
      <c r="M14" s="27"/>
      <c r="N14" s="27"/>
    </row>
    <row r="15" spans="2:14" ht="12.75">
      <c r="B15" s="23"/>
      <c r="D15" s="8"/>
      <c r="G15" s="1"/>
      <c r="H15" s="29"/>
      <c r="I15" s="25"/>
      <c r="J15" s="25"/>
      <c r="K15" s="26"/>
      <c r="L15" s="27"/>
      <c r="M15" s="27"/>
      <c r="N15" s="27"/>
    </row>
    <row r="16" spans="7:16" ht="13.5" thickBot="1">
      <c r="G16" s="8"/>
      <c r="H16" s="8"/>
      <c r="J16" s="31"/>
      <c r="L16" s="33"/>
      <c r="M16" s="33"/>
      <c r="N16" s="33"/>
      <c r="P16" s="56"/>
    </row>
    <row r="17" spans="7:37" ht="14.25" thickBot="1" thickTop="1">
      <c r="G17" s="8"/>
      <c r="H17" s="8"/>
      <c r="J17" s="31"/>
      <c r="L17" s="33"/>
      <c r="M17" s="33"/>
      <c r="N17" s="33"/>
      <c r="P17" s="56"/>
      <c r="X17" s="63" t="s">
        <v>18</v>
      </c>
      <c r="Y17" s="64" t="s">
        <v>35</v>
      </c>
      <c r="Z17" s="65" t="s">
        <v>36</v>
      </c>
      <c r="AA17" s="66" t="s">
        <v>37</v>
      </c>
      <c r="AC17" s="67">
        <v>10</v>
      </c>
      <c r="AD17" s="68">
        <v>11</v>
      </c>
      <c r="AE17" s="67">
        <v>12</v>
      </c>
      <c r="AF17" s="68">
        <v>13</v>
      </c>
      <c r="AG17" s="67">
        <v>14</v>
      </c>
      <c r="AH17" s="68">
        <v>15</v>
      </c>
      <c r="AI17" s="67">
        <v>16</v>
      </c>
      <c r="AJ17" s="68">
        <v>17</v>
      </c>
      <c r="AK17" s="67">
        <v>18</v>
      </c>
    </row>
    <row r="18" spans="3:37" ht="19.5" thickBot="1" thickTop="1">
      <c r="C18" s="34" t="s">
        <v>41</v>
      </c>
      <c r="D18" s="35">
        <v>37213</v>
      </c>
      <c r="E18" s="36"/>
      <c r="F18" s="38"/>
      <c r="G18" s="36"/>
      <c r="H18" s="37"/>
      <c r="I18" s="38"/>
      <c r="J18" s="39"/>
      <c r="L18" s="106">
        <v>10</v>
      </c>
      <c r="M18" s="70" t="s">
        <v>38</v>
      </c>
      <c r="N18" s="71" t="s">
        <v>35</v>
      </c>
      <c r="O18" s="72" t="s">
        <v>39</v>
      </c>
      <c r="P18" s="73" t="s">
        <v>40</v>
      </c>
      <c r="Q18" s="106">
        <f>L18</f>
        <v>10</v>
      </c>
      <c r="R18" s="70" t="s">
        <v>38</v>
      </c>
      <c r="S18" s="71" t="s">
        <v>35</v>
      </c>
      <c r="T18" s="72" t="s">
        <v>39</v>
      </c>
      <c r="U18" s="73" t="s">
        <v>40</v>
      </c>
      <c r="X18" s="74" t="s">
        <v>8</v>
      </c>
      <c r="Y18" s="75">
        <v>38</v>
      </c>
      <c r="Z18" s="76">
        <f aca="true" t="shared" si="0" ref="Z18:Z27">SUM(AB18:AK18)</f>
        <v>1360.5</v>
      </c>
      <c r="AA18" s="77">
        <f>Z18/18</f>
        <v>75.58333333333333</v>
      </c>
      <c r="AB18">
        <v>666.5</v>
      </c>
      <c r="AC18" s="4">
        <v>80.5</v>
      </c>
      <c r="AD18" s="4">
        <v>78</v>
      </c>
      <c r="AE18" s="4">
        <v>82.5</v>
      </c>
      <c r="AF18" s="4">
        <v>77.5</v>
      </c>
      <c r="AG18" s="4">
        <v>72</v>
      </c>
      <c r="AH18" s="4">
        <v>75</v>
      </c>
      <c r="AI18" s="4">
        <v>77.5</v>
      </c>
      <c r="AJ18" s="4">
        <v>71</v>
      </c>
      <c r="AK18" s="4">
        <v>80</v>
      </c>
    </row>
    <row r="19" spans="1:37" ht="18.75" thickBot="1">
      <c r="A19">
        <v>6</v>
      </c>
      <c r="B19">
        <v>1</v>
      </c>
      <c r="C19" s="40"/>
      <c r="D19" s="35" t="str">
        <f>INDEX($D$2:$D$11,A19)</f>
        <v>MO MUORI</v>
      </c>
      <c r="E19" s="41">
        <v>3</v>
      </c>
      <c r="F19" s="50">
        <v>80.5</v>
      </c>
      <c r="G19" s="36" t="str">
        <f>INDEX($D$2:$D$11,B19)</f>
        <v>TORMENTINO</v>
      </c>
      <c r="H19" s="41">
        <v>2</v>
      </c>
      <c r="I19" s="51">
        <v>73</v>
      </c>
      <c r="J19" s="39"/>
      <c r="L19" s="78">
        <v>1</v>
      </c>
      <c r="M19" s="74" t="s">
        <v>8</v>
      </c>
      <c r="N19" s="75">
        <v>19</v>
      </c>
      <c r="O19" s="76">
        <v>747</v>
      </c>
      <c r="P19" s="105">
        <v>74.7</v>
      </c>
      <c r="Q19" s="78">
        <v>6</v>
      </c>
      <c r="R19" s="74" t="s">
        <v>5</v>
      </c>
      <c r="S19" s="75">
        <v>12</v>
      </c>
      <c r="T19" s="76">
        <v>678</v>
      </c>
      <c r="U19" s="105">
        <v>67.8</v>
      </c>
      <c r="X19" s="74" t="s">
        <v>1</v>
      </c>
      <c r="Y19" s="75">
        <v>31</v>
      </c>
      <c r="Z19" s="76">
        <f t="shared" si="0"/>
        <v>1333.5</v>
      </c>
      <c r="AA19" s="77">
        <f aca="true" t="shared" si="1" ref="AA19:AA27">Z19/18</f>
        <v>74.08333333333333</v>
      </c>
      <c r="AB19">
        <v>672.5</v>
      </c>
      <c r="AC19" s="4">
        <v>71</v>
      </c>
      <c r="AD19" s="4">
        <v>64</v>
      </c>
      <c r="AE19" s="4">
        <v>80</v>
      </c>
      <c r="AF19" s="4">
        <v>69</v>
      </c>
      <c r="AG19" s="4">
        <v>74.5</v>
      </c>
      <c r="AH19" s="4">
        <v>78.5</v>
      </c>
      <c r="AI19" s="4">
        <v>73</v>
      </c>
      <c r="AJ19" s="4">
        <v>86</v>
      </c>
      <c r="AK19" s="4">
        <v>65</v>
      </c>
    </row>
    <row r="20" spans="1:37" ht="18.75" thickBot="1">
      <c r="A20">
        <v>5</v>
      </c>
      <c r="B20">
        <v>2</v>
      </c>
      <c r="C20" s="42"/>
      <c r="D20" s="35" t="str">
        <f>INDEX($D$2:$D$11,A20)</f>
        <v>LAUDANO VI PUNIRA'</v>
      </c>
      <c r="E20" s="41">
        <v>0</v>
      </c>
      <c r="F20" s="50">
        <v>61</v>
      </c>
      <c r="G20" s="36" t="str">
        <f>INDEX($D$2:$D$11,B20)</f>
        <v>AD CAPOCCHIAM</v>
      </c>
      <c r="H20" s="43">
        <v>1</v>
      </c>
      <c r="I20" s="50">
        <v>68.5</v>
      </c>
      <c r="J20" s="39"/>
      <c r="L20" s="79">
        <v>2</v>
      </c>
      <c r="M20" s="74" t="s">
        <v>1</v>
      </c>
      <c r="N20" s="75">
        <v>18</v>
      </c>
      <c r="O20" s="76">
        <v>743.5</v>
      </c>
      <c r="P20" s="105">
        <v>74.35</v>
      </c>
      <c r="Q20" s="79">
        <v>7</v>
      </c>
      <c r="R20" s="74" t="s">
        <v>32</v>
      </c>
      <c r="S20" s="75">
        <v>10</v>
      </c>
      <c r="T20" s="76">
        <v>685.5</v>
      </c>
      <c r="U20" s="105">
        <v>68.55</v>
      </c>
      <c r="X20" s="74" t="s">
        <v>20</v>
      </c>
      <c r="Y20" s="75">
        <v>30</v>
      </c>
      <c r="Z20" s="76">
        <f t="shared" si="0"/>
        <v>1312.5</v>
      </c>
      <c r="AA20" s="77">
        <f t="shared" si="1"/>
        <v>72.91666666666667</v>
      </c>
      <c r="AB20">
        <v>670</v>
      </c>
      <c r="AC20" s="4">
        <v>62</v>
      </c>
      <c r="AD20" s="4">
        <v>70.5</v>
      </c>
      <c r="AE20" s="4">
        <v>73</v>
      </c>
      <c r="AF20" s="4">
        <v>76</v>
      </c>
      <c r="AG20" s="4">
        <v>70</v>
      </c>
      <c r="AH20" s="4">
        <v>89</v>
      </c>
      <c r="AI20" s="4">
        <v>72</v>
      </c>
      <c r="AJ20" s="4">
        <v>61.5</v>
      </c>
      <c r="AK20" s="4">
        <v>68.5</v>
      </c>
    </row>
    <row r="21" spans="1:37" ht="18.75" thickBot="1">
      <c r="A21">
        <v>4</v>
      </c>
      <c r="B21">
        <v>3</v>
      </c>
      <c r="C21" s="42"/>
      <c r="D21" s="35" t="str">
        <f>INDEX($D$2:$D$11,A21)</f>
        <v>LES SASICCES</v>
      </c>
      <c r="E21" s="41">
        <v>1</v>
      </c>
      <c r="F21" s="51">
        <v>71</v>
      </c>
      <c r="G21" s="36" t="str">
        <f>INDEX($D$2:$D$11,B21)</f>
        <v>NEW TIM</v>
      </c>
      <c r="H21" s="43">
        <v>1</v>
      </c>
      <c r="I21" s="50">
        <v>67.5</v>
      </c>
      <c r="J21" s="39"/>
      <c r="L21" s="79">
        <v>3</v>
      </c>
      <c r="M21" s="74" t="s">
        <v>20</v>
      </c>
      <c r="N21" s="75">
        <v>18</v>
      </c>
      <c r="O21" s="76">
        <v>732</v>
      </c>
      <c r="P21" s="105">
        <v>73.2</v>
      </c>
      <c r="Q21" s="79">
        <v>8</v>
      </c>
      <c r="R21" s="74" t="s">
        <v>71</v>
      </c>
      <c r="S21" s="75">
        <v>8</v>
      </c>
      <c r="T21" s="76">
        <v>682.5</v>
      </c>
      <c r="U21" s="105">
        <v>68.25</v>
      </c>
      <c r="X21" s="74" t="s">
        <v>6</v>
      </c>
      <c r="Y21" s="75">
        <v>24</v>
      </c>
      <c r="Z21" s="76">
        <f t="shared" si="0"/>
        <v>1263</v>
      </c>
      <c r="AA21" s="77">
        <f t="shared" si="1"/>
        <v>70.16666666666667</v>
      </c>
      <c r="AB21">
        <v>622</v>
      </c>
      <c r="AC21" s="4">
        <v>73</v>
      </c>
      <c r="AD21" s="4">
        <v>60.5</v>
      </c>
      <c r="AE21" s="4">
        <v>68.5</v>
      </c>
      <c r="AF21" s="4">
        <v>65.5</v>
      </c>
      <c r="AG21" s="4">
        <v>76</v>
      </c>
      <c r="AH21" s="4">
        <v>74.5</v>
      </c>
      <c r="AI21" s="4">
        <v>77</v>
      </c>
      <c r="AJ21" s="4">
        <v>80</v>
      </c>
      <c r="AK21" s="4">
        <v>66</v>
      </c>
    </row>
    <row r="22" spans="1:37" ht="18.75" thickBot="1">
      <c r="A22">
        <v>8</v>
      </c>
      <c r="B22">
        <v>9</v>
      </c>
      <c r="C22" s="42"/>
      <c r="D22" s="35" t="str">
        <f>INDEX($D$2:$D$11,A22)</f>
        <v>TORO LOCO</v>
      </c>
      <c r="E22" s="41">
        <v>1</v>
      </c>
      <c r="F22" s="51">
        <v>73</v>
      </c>
      <c r="G22" s="36" t="str">
        <f>INDEX($D$2:$D$11,B22)</f>
        <v>ALBATROS</v>
      </c>
      <c r="H22" s="43">
        <v>0</v>
      </c>
      <c r="I22" s="50">
        <v>65.5</v>
      </c>
      <c r="J22" s="39"/>
      <c r="L22" s="79">
        <v>4</v>
      </c>
      <c r="M22" s="74" t="s">
        <v>7</v>
      </c>
      <c r="N22" s="75">
        <v>14</v>
      </c>
      <c r="O22" s="76">
        <v>672</v>
      </c>
      <c r="P22" s="105">
        <v>67.2</v>
      </c>
      <c r="Q22" s="79">
        <v>9</v>
      </c>
      <c r="R22" s="74" t="s">
        <v>4</v>
      </c>
      <c r="S22" s="75">
        <v>7</v>
      </c>
      <c r="T22" s="76">
        <v>709.5</v>
      </c>
      <c r="U22" s="105">
        <v>70.95</v>
      </c>
      <c r="X22" s="74" t="s">
        <v>5</v>
      </c>
      <c r="Y22" s="75">
        <v>22</v>
      </c>
      <c r="Z22" s="76">
        <f t="shared" si="0"/>
        <v>1225.5</v>
      </c>
      <c r="AA22" s="77">
        <f t="shared" si="1"/>
        <v>68.08333333333333</v>
      </c>
      <c r="AB22">
        <v>609.5</v>
      </c>
      <c r="AC22" s="4">
        <v>68.5</v>
      </c>
      <c r="AD22" s="4">
        <v>83.5</v>
      </c>
      <c r="AE22" s="4">
        <v>69</v>
      </c>
      <c r="AF22" s="4">
        <v>73.5</v>
      </c>
      <c r="AG22" s="4">
        <v>63.5</v>
      </c>
      <c r="AH22" s="4">
        <v>66.5</v>
      </c>
      <c r="AI22" s="4">
        <v>53.5</v>
      </c>
      <c r="AJ22" s="4">
        <v>69</v>
      </c>
      <c r="AK22" s="4">
        <v>69</v>
      </c>
    </row>
    <row r="23" spans="1:37" ht="18.75" thickBot="1">
      <c r="A23">
        <v>7</v>
      </c>
      <c r="B23">
        <v>10</v>
      </c>
      <c r="C23" s="42"/>
      <c r="D23" s="35" t="str">
        <f>INDEX($D$2:$D$11,A23)</f>
        <v>CUCCIOLO</v>
      </c>
      <c r="E23" s="41">
        <v>1</v>
      </c>
      <c r="F23" s="51">
        <v>69</v>
      </c>
      <c r="G23" s="36" t="str">
        <f>INDEX($D$2:$D$11,B23)</f>
        <v>REAL VITELLOZZO</v>
      </c>
      <c r="H23" s="43">
        <v>0</v>
      </c>
      <c r="I23" s="50">
        <v>62</v>
      </c>
      <c r="J23" s="39"/>
      <c r="L23" s="80">
        <v>5</v>
      </c>
      <c r="M23" s="81" t="s">
        <v>6</v>
      </c>
      <c r="N23" s="82">
        <v>13</v>
      </c>
      <c r="O23" s="89">
        <v>695</v>
      </c>
      <c r="P23" s="107">
        <v>69.5</v>
      </c>
      <c r="Q23" s="80">
        <v>10</v>
      </c>
      <c r="R23" s="81" t="s">
        <v>3</v>
      </c>
      <c r="S23" s="82">
        <v>7</v>
      </c>
      <c r="T23" s="89">
        <v>665</v>
      </c>
      <c r="U23" s="107">
        <v>66.5</v>
      </c>
      <c r="X23" s="74" t="s">
        <v>7</v>
      </c>
      <c r="Y23" s="75">
        <v>22</v>
      </c>
      <c r="Z23" s="76">
        <f t="shared" si="0"/>
        <v>1219</v>
      </c>
      <c r="AA23" s="77">
        <f t="shared" si="1"/>
        <v>67.72222222222223</v>
      </c>
      <c r="AB23">
        <v>603</v>
      </c>
      <c r="AC23" s="4">
        <v>69</v>
      </c>
      <c r="AD23" s="4">
        <v>67</v>
      </c>
      <c r="AE23" s="4">
        <v>82</v>
      </c>
      <c r="AF23" s="4">
        <v>70</v>
      </c>
      <c r="AG23" s="4">
        <v>64</v>
      </c>
      <c r="AH23" s="4">
        <v>59</v>
      </c>
      <c r="AI23" s="4">
        <v>62.5</v>
      </c>
      <c r="AJ23" s="4">
        <v>72.5</v>
      </c>
      <c r="AK23" s="4">
        <v>70</v>
      </c>
    </row>
    <row r="24" spans="3:37" ht="18.75" thickTop="1">
      <c r="C24" s="22"/>
      <c r="D24" s="48"/>
      <c r="E24" s="49"/>
      <c r="F24" s="44"/>
      <c r="G24" s="49"/>
      <c r="H24" s="49"/>
      <c r="I24" s="44"/>
      <c r="J24" s="44"/>
      <c r="L24" s="83"/>
      <c r="M24" s="83"/>
      <c r="N24" s="83"/>
      <c r="X24" s="74" t="s">
        <v>71</v>
      </c>
      <c r="Y24" s="75">
        <v>21</v>
      </c>
      <c r="Z24" s="76">
        <f t="shared" si="0"/>
        <v>1264.5</v>
      </c>
      <c r="AA24" s="77">
        <f t="shared" si="1"/>
        <v>70.25</v>
      </c>
      <c r="AB24">
        <v>621.5</v>
      </c>
      <c r="AC24" s="4">
        <v>61</v>
      </c>
      <c r="AD24" s="4">
        <v>69.5</v>
      </c>
      <c r="AE24" s="4">
        <v>72</v>
      </c>
      <c r="AF24" s="4">
        <v>74.5</v>
      </c>
      <c r="AG24" s="4">
        <v>71</v>
      </c>
      <c r="AH24" s="4">
        <v>69.5</v>
      </c>
      <c r="AI24" s="4">
        <v>76.5</v>
      </c>
      <c r="AJ24" s="4">
        <v>85.5</v>
      </c>
      <c r="AK24" s="4">
        <v>63.5</v>
      </c>
    </row>
    <row r="25" spans="3:37" ht="18.75" thickBot="1">
      <c r="C25" s="22"/>
      <c r="D25" s="48"/>
      <c r="E25" s="49"/>
      <c r="F25" s="44"/>
      <c r="G25" s="49"/>
      <c r="H25" s="49"/>
      <c r="I25" s="44"/>
      <c r="J25" s="44"/>
      <c r="L25" s="83"/>
      <c r="M25" s="83"/>
      <c r="N25" s="83"/>
      <c r="X25" s="74" t="s">
        <v>32</v>
      </c>
      <c r="Y25" s="75">
        <v>20</v>
      </c>
      <c r="Z25" s="76">
        <f t="shared" si="0"/>
        <v>1263</v>
      </c>
      <c r="AA25" s="77">
        <f t="shared" si="1"/>
        <v>70.16666666666667</v>
      </c>
      <c r="AB25">
        <v>612.5</v>
      </c>
      <c r="AC25" s="4">
        <v>73</v>
      </c>
      <c r="AD25" s="4">
        <v>75</v>
      </c>
      <c r="AE25" s="4">
        <v>70.5</v>
      </c>
      <c r="AF25" s="4">
        <v>74</v>
      </c>
      <c r="AG25" s="4">
        <v>71.5</v>
      </c>
      <c r="AH25" s="4">
        <v>69</v>
      </c>
      <c r="AI25" s="4">
        <v>78</v>
      </c>
      <c r="AJ25" s="4">
        <v>73</v>
      </c>
      <c r="AK25" s="4">
        <v>66.5</v>
      </c>
    </row>
    <row r="26" spans="3:37" ht="19.5" thickBot="1" thickTop="1">
      <c r="C26" s="34" t="s">
        <v>42</v>
      </c>
      <c r="D26" s="35">
        <v>37223</v>
      </c>
      <c r="E26" s="36"/>
      <c r="F26" s="38"/>
      <c r="G26" s="36"/>
      <c r="H26" s="37"/>
      <c r="I26" s="38"/>
      <c r="J26" s="39"/>
      <c r="L26" s="106">
        <v>11</v>
      </c>
      <c r="M26" s="70" t="s">
        <v>38</v>
      </c>
      <c r="N26" s="71" t="s">
        <v>35</v>
      </c>
      <c r="O26" s="72" t="s">
        <v>39</v>
      </c>
      <c r="P26" s="73" t="s">
        <v>40</v>
      </c>
      <c r="Q26" s="106">
        <f>L26</f>
        <v>11</v>
      </c>
      <c r="R26" s="70" t="s">
        <v>38</v>
      </c>
      <c r="S26" s="71" t="s">
        <v>35</v>
      </c>
      <c r="T26" s="72" t="s">
        <v>39</v>
      </c>
      <c r="U26" s="73" t="s">
        <v>40</v>
      </c>
      <c r="X26" s="74" t="s">
        <v>3</v>
      </c>
      <c r="Y26" s="75">
        <v>14</v>
      </c>
      <c r="Z26" s="76">
        <f t="shared" si="0"/>
        <v>1246</v>
      </c>
      <c r="AA26" s="77">
        <f t="shared" si="1"/>
        <v>69.22222222222223</v>
      </c>
      <c r="AB26">
        <v>597.5</v>
      </c>
      <c r="AC26" s="4">
        <v>67.5</v>
      </c>
      <c r="AD26" s="4">
        <v>72.5</v>
      </c>
      <c r="AE26" s="4">
        <v>67</v>
      </c>
      <c r="AF26" s="4">
        <v>70</v>
      </c>
      <c r="AG26" s="4">
        <v>80.5</v>
      </c>
      <c r="AH26" s="4">
        <v>79</v>
      </c>
      <c r="AI26" s="4">
        <v>73</v>
      </c>
      <c r="AJ26" s="4">
        <v>71.5</v>
      </c>
      <c r="AK26" s="4">
        <v>67.5</v>
      </c>
    </row>
    <row r="27" spans="1:37" ht="18.75" thickBot="1">
      <c r="A27">
        <v>4</v>
      </c>
      <c r="B27">
        <v>8</v>
      </c>
      <c r="C27" s="22"/>
      <c r="D27" s="35" t="str">
        <f>INDEX($D$2:$D$11,A27)</f>
        <v>LES SASICCES</v>
      </c>
      <c r="E27" s="41">
        <v>0</v>
      </c>
      <c r="F27" s="50">
        <v>64</v>
      </c>
      <c r="G27" s="36" t="str">
        <f>INDEX($D$2:$D$11,B27)</f>
        <v>TORO LOCO</v>
      </c>
      <c r="H27" s="41">
        <v>2</v>
      </c>
      <c r="I27" s="51">
        <v>75</v>
      </c>
      <c r="J27" s="39"/>
      <c r="L27" s="78">
        <v>1</v>
      </c>
      <c r="M27" s="74" t="s">
        <v>8</v>
      </c>
      <c r="N27" s="75">
        <v>19</v>
      </c>
      <c r="O27" s="76">
        <v>825</v>
      </c>
      <c r="P27" s="105">
        <v>75</v>
      </c>
      <c r="Q27" s="78">
        <v>6</v>
      </c>
      <c r="R27" s="74" t="s">
        <v>32</v>
      </c>
      <c r="S27" s="75">
        <v>13</v>
      </c>
      <c r="T27" s="76">
        <v>760.5</v>
      </c>
      <c r="U27" s="105">
        <v>69.13636363636364</v>
      </c>
      <c r="X27" s="81" t="s">
        <v>4</v>
      </c>
      <c r="Y27" s="82">
        <v>12</v>
      </c>
      <c r="Z27" s="76">
        <f t="shared" si="0"/>
        <v>1259.5</v>
      </c>
      <c r="AA27" s="77">
        <f t="shared" si="1"/>
        <v>69.97222222222223</v>
      </c>
      <c r="AB27">
        <v>644</v>
      </c>
      <c r="AC27" s="4">
        <v>65.5</v>
      </c>
      <c r="AD27" s="4">
        <v>72</v>
      </c>
      <c r="AE27" s="4">
        <v>69.5</v>
      </c>
      <c r="AF27" s="4">
        <v>69</v>
      </c>
      <c r="AG27" s="4">
        <v>66.5</v>
      </c>
      <c r="AH27" s="4">
        <v>71.5</v>
      </c>
      <c r="AI27" s="4">
        <v>62</v>
      </c>
      <c r="AJ27" s="4">
        <v>63.5</v>
      </c>
      <c r="AK27" s="4">
        <v>76</v>
      </c>
    </row>
    <row r="28" spans="1:21" ht="19.5" thickBot="1" thickTop="1">
      <c r="A28">
        <v>3</v>
      </c>
      <c r="B28">
        <v>5</v>
      </c>
      <c r="C28" s="22"/>
      <c r="D28" s="35" t="str">
        <f>INDEX($D$2:$D$11,A28)</f>
        <v>NEW TIM</v>
      </c>
      <c r="E28" s="41">
        <v>1</v>
      </c>
      <c r="F28" s="50">
        <v>72.5</v>
      </c>
      <c r="G28" s="36" t="str">
        <f>INDEX($D$2:$D$11,B28)</f>
        <v>LAUDANO VI PUNIRA'</v>
      </c>
      <c r="H28" s="41">
        <v>1</v>
      </c>
      <c r="I28" s="50">
        <v>69.5</v>
      </c>
      <c r="J28" s="39"/>
      <c r="L28" s="79">
        <v>2</v>
      </c>
      <c r="M28" s="74" t="s">
        <v>20</v>
      </c>
      <c r="N28" s="75">
        <v>19</v>
      </c>
      <c r="O28" s="76">
        <v>802.5</v>
      </c>
      <c r="P28" s="105">
        <v>72.95454545454545</v>
      </c>
      <c r="Q28" s="79">
        <v>7</v>
      </c>
      <c r="R28" s="74" t="s">
        <v>6</v>
      </c>
      <c r="S28" s="75">
        <v>13</v>
      </c>
      <c r="T28" s="76">
        <v>755.5</v>
      </c>
      <c r="U28" s="105">
        <v>68.68181818181819</v>
      </c>
    </row>
    <row r="29" spans="1:21" ht="18.75" thickBot="1">
      <c r="A29">
        <v>2</v>
      </c>
      <c r="B29">
        <v>6</v>
      </c>
      <c r="C29" s="22"/>
      <c r="D29" s="35" t="str">
        <f>INDEX($D$2:$D$11,A29)</f>
        <v>AD CAPOCCHIAM</v>
      </c>
      <c r="E29" s="41">
        <v>4</v>
      </c>
      <c r="F29" s="51">
        <v>83.5</v>
      </c>
      <c r="G29" s="36" t="str">
        <f>INDEX($D$2:$D$11,B29)</f>
        <v>MO MUORI</v>
      </c>
      <c r="H29" s="41">
        <v>3</v>
      </c>
      <c r="I29" s="50">
        <v>78</v>
      </c>
      <c r="J29" s="39"/>
      <c r="L29" s="79">
        <v>3</v>
      </c>
      <c r="M29" s="74" t="s">
        <v>1</v>
      </c>
      <c r="N29" s="75">
        <v>18</v>
      </c>
      <c r="O29" s="76">
        <v>807.5</v>
      </c>
      <c r="P29" s="105">
        <v>73.4090909090909</v>
      </c>
      <c r="Q29" s="79">
        <v>8</v>
      </c>
      <c r="R29" s="74" t="s">
        <v>71</v>
      </c>
      <c r="S29" s="75">
        <v>9</v>
      </c>
      <c r="T29" s="76">
        <v>752</v>
      </c>
      <c r="U29" s="105">
        <v>68.36363636363636</v>
      </c>
    </row>
    <row r="30" spans="1:21" ht="18.75" thickBot="1">
      <c r="A30">
        <v>1</v>
      </c>
      <c r="B30">
        <v>7</v>
      </c>
      <c r="C30" s="22"/>
      <c r="D30" s="35" t="str">
        <f>INDEX($D$2:$D$11,A30)</f>
        <v>TORMENTINO</v>
      </c>
      <c r="E30" s="41">
        <v>0</v>
      </c>
      <c r="F30" s="51">
        <v>60.5</v>
      </c>
      <c r="G30" s="36" t="str">
        <f>INDEX($D$2:$D$11,B30)</f>
        <v>CUCCIOLO</v>
      </c>
      <c r="H30" s="41">
        <v>1</v>
      </c>
      <c r="I30" s="50">
        <v>67</v>
      </c>
      <c r="J30" s="39"/>
      <c r="L30" s="79">
        <v>4</v>
      </c>
      <c r="M30" s="74" t="s">
        <v>7</v>
      </c>
      <c r="N30" s="75">
        <v>17</v>
      </c>
      <c r="O30" s="76">
        <v>739</v>
      </c>
      <c r="P30" s="105">
        <v>67.18181818181819</v>
      </c>
      <c r="Q30" s="79">
        <v>9</v>
      </c>
      <c r="R30" s="74" t="s">
        <v>4</v>
      </c>
      <c r="S30" s="75">
        <v>8</v>
      </c>
      <c r="T30" s="76">
        <v>781.5</v>
      </c>
      <c r="U30" s="105">
        <v>71.04545454545455</v>
      </c>
    </row>
    <row r="31" spans="1:35" ht="18.75" thickBot="1">
      <c r="A31">
        <v>10</v>
      </c>
      <c r="B31">
        <v>9</v>
      </c>
      <c r="C31" s="22"/>
      <c r="D31" s="35" t="str">
        <f>INDEX($D$2:$D$11,A31)</f>
        <v>REAL VITELLOZZO</v>
      </c>
      <c r="E31" s="41">
        <v>1</v>
      </c>
      <c r="F31" s="51">
        <v>70.5</v>
      </c>
      <c r="G31" s="36" t="str">
        <f>INDEX($D$2:$D$11,B31)</f>
        <v>ALBATROS</v>
      </c>
      <c r="H31" s="41">
        <v>1</v>
      </c>
      <c r="I31" s="50">
        <v>72</v>
      </c>
      <c r="J31" s="39"/>
      <c r="L31" s="80">
        <v>5</v>
      </c>
      <c r="M31" s="81" t="s">
        <v>5</v>
      </c>
      <c r="N31" s="82">
        <v>15</v>
      </c>
      <c r="O31" s="89">
        <v>761.5</v>
      </c>
      <c r="P31" s="107">
        <v>69.22727272727273</v>
      </c>
      <c r="Q31" s="80">
        <v>10</v>
      </c>
      <c r="R31" s="81" t="s">
        <v>3</v>
      </c>
      <c r="S31" s="82">
        <v>8</v>
      </c>
      <c r="T31" s="89">
        <v>737.5</v>
      </c>
      <c r="U31" s="107">
        <v>67.04545454545455</v>
      </c>
      <c r="Z31"/>
      <c r="AE31" s="4"/>
      <c r="AF31" s="4"/>
      <c r="AG31" s="4"/>
      <c r="AH31" s="4"/>
      <c r="AI31" s="1"/>
    </row>
    <row r="32" spans="3:35" ht="13.5" thickTop="1">
      <c r="C32" s="22"/>
      <c r="D32" s="48"/>
      <c r="E32" s="49"/>
      <c r="F32" s="44"/>
      <c r="G32" s="49"/>
      <c r="H32" s="49"/>
      <c r="I32" s="44"/>
      <c r="J32" s="44"/>
      <c r="L32" s="83"/>
      <c r="M32" s="83"/>
      <c r="N32" s="83"/>
      <c r="O32" s="90"/>
      <c r="P32" s="91"/>
      <c r="Q32" s="92"/>
      <c r="R32" s="92"/>
      <c r="S32" s="92"/>
      <c r="T32" s="90"/>
      <c r="W32" s="45"/>
      <c r="Z32"/>
      <c r="AE32" s="4"/>
      <c r="AF32" s="4"/>
      <c r="AG32" s="4"/>
      <c r="AH32" s="4"/>
      <c r="AI32" s="1"/>
    </row>
    <row r="33" spans="3:35" ht="15" thickBot="1">
      <c r="C33" s="22"/>
      <c r="D33" s="48">
        <v>37227</v>
      </c>
      <c r="E33" s="49"/>
      <c r="F33" s="44"/>
      <c r="G33" s="49"/>
      <c r="H33" s="49"/>
      <c r="I33" s="44"/>
      <c r="J33" s="44"/>
      <c r="K33" s="93"/>
      <c r="L33" s="94"/>
      <c r="M33" s="94"/>
      <c r="N33" s="94"/>
      <c r="O33" s="90"/>
      <c r="P33" s="91"/>
      <c r="Q33" s="92"/>
      <c r="R33" s="92"/>
      <c r="S33" s="92"/>
      <c r="T33" s="90"/>
      <c r="U33" s="95"/>
      <c r="V33" s="93"/>
      <c r="Z33"/>
      <c r="AE33" s="4"/>
      <c r="AF33" s="4"/>
      <c r="AG33" s="4"/>
      <c r="AH33" s="4"/>
      <c r="AI33" s="1"/>
    </row>
    <row r="34" spans="3:35" ht="19.5" thickBot="1" thickTop="1">
      <c r="C34" s="34" t="s">
        <v>43</v>
      </c>
      <c r="D34" s="35">
        <v>36883</v>
      </c>
      <c r="E34" s="36"/>
      <c r="F34" s="38"/>
      <c r="G34" s="36"/>
      <c r="H34" s="37"/>
      <c r="I34" s="38"/>
      <c r="J34" s="39"/>
      <c r="K34" s="93"/>
      <c r="L34" s="106">
        <v>12</v>
      </c>
      <c r="M34" s="70" t="s">
        <v>38</v>
      </c>
      <c r="N34" s="71" t="s">
        <v>35</v>
      </c>
      <c r="O34" s="72" t="s">
        <v>39</v>
      </c>
      <c r="P34" s="73" t="s">
        <v>40</v>
      </c>
      <c r="Q34" s="106">
        <f>L34</f>
        <v>12</v>
      </c>
      <c r="R34" s="70" t="s">
        <v>38</v>
      </c>
      <c r="S34" s="71" t="s">
        <v>35</v>
      </c>
      <c r="T34" s="72" t="s">
        <v>39</v>
      </c>
      <c r="U34" s="73" t="s">
        <v>40</v>
      </c>
      <c r="V34" s="93"/>
      <c r="Z34"/>
      <c r="AE34" s="4"/>
      <c r="AF34" s="4"/>
      <c r="AG34" s="4"/>
      <c r="AH34" s="4"/>
      <c r="AI34" s="1"/>
    </row>
    <row r="35" spans="1:35" ht="18.75" thickBot="1">
      <c r="A35">
        <v>9</v>
      </c>
      <c r="B35">
        <v>1</v>
      </c>
      <c r="C35" s="22"/>
      <c r="D35" s="35" t="str">
        <f>INDEX($D$2:$D$11,A35)</f>
        <v>ALBATROS</v>
      </c>
      <c r="E35" s="41">
        <v>1</v>
      </c>
      <c r="F35" s="50">
        <v>69.5</v>
      </c>
      <c r="G35" s="36" t="str">
        <f>INDEX($D$2:$D$11,B35)</f>
        <v>TORMENTINO</v>
      </c>
      <c r="H35" s="41">
        <v>1</v>
      </c>
      <c r="I35" s="51">
        <v>68.5</v>
      </c>
      <c r="J35" s="39"/>
      <c r="K35" s="93"/>
      <c r="L35" s="78">
        <v>1</v>
      </c>
      <c r="M35" s="74" t="s">
        <v>8</v>
      </c>
      <c r="N35" s="75">
        <v>22</v>
      </c>
      <c r="O35" s="76">
        <v>907.5</v>
      </c>
      <c r="P35" s="105">
        <v>75.625</v>
      </c>
      <c r="Q35" s="78">
        <v>6</v>
      </c>
      <c r="R35" s="74" t="s">
        <v>32</v>
      </c>
      <c r="S35" s="75">
        <v>14</v>
      </c>
      <c r="T35" s="76">
        <v>831</v>
      </c>
      <c r="U35" s="105">
        <v>69.25</v>
      </c>
      <c r="V35" s="93"/>
      <c r="Z35"/>
      <c r="AE35" s="4"/>
      <c r="AF35" s="4"/>
      <c r="AG35" s="4"/>
      <c r="AH35" s="4"/>
      <c r="AI35" s="1"/>
    </row>
    <row r="36" spans="1:35" ht="18.75" thickBot="1">
      <c r="A36">
        <v>7</v>
      </c>
      <c r="B36">
        <v>2</v>
      </c>
      <c r="C36" s="22"/>
      <c r="D36" s="35" t="str">
        <f>INDEX($D$2:$D$11,A36)</f>
        <v>CUCCIOLO</v>
      </c>
      <c r="E36" s="41">
        <v>4</v>
      </c>
      <c r="F36" s="50">
        <v>82</v>
      </c>
      <c r="G36" s="36" t="str">
        <f>INDEX($D$2:$D$11,B36)</f>
        <v>AD CAPOCCHIAM</v>
      </c>
      <c r="H36" s="43">
        <v>1</v>
      </c>
      <c r="I36" s="50">
        <v>69</v>
      </c>
      <c r="J36" s="39"/>
      <c r="K36" s="93"/>
      <c r="L36" s="79">
        <v>2</v>
      </c>
      <c r="M36" s="74" t="s">
        <v>1</v>
      </c>
      <c r="N36" s="75">
        <v>21</v>
      </c>
      <c r="O36" s="76">
        <v>887.5</v>
      </c>
      <c r="P36" s="105">
        <v>73.95833333333333</v>
      </c>
      <c r="Q36" s="79">
        <v>7</v>
      </c>
      <c r="R36" s="74" t="s">
        <v>6</v>
      </c>
      <c r="S36" s="75">
        <v>14</v>
      </c>
      <c r="T36" s="76">
        <v>824</v>
      </c>
      <c r="U36" s="105">
        <v>68.66666666666667</v>
      </c>
      <c r="V36" s="93"/>
      <c r="Z36"/>
      <c r="AE36" s="4"/>
      <c r="AF36" s="4"/>
      <c r="AG36" s="4"/>
      <c r="AH36" s="4"/>
      <c r="AI36" s="1"/>
    </row>
    <row r="37" spans="1:35" ht="18.75" thickBot="1">
      <c r="A37">
        <v>6</v>
      </c>
      <c r="B37">
        <v>3</v>
      </c>
      <c r="C37" s="22"/>
      <c r="D37" s="35" t="str">
        <f>INDEX($D$2:$D$11,A37)</f>
        <v>MO MUORI</v>
      </c>
      <c r="E37" s="41">
        <v>4</v>
      </c>
      <c r="F37" s="51">
        <v>82.5</v>
      </c>
      <c r="G37" s="36" t="str">
        <f>INDEX($D$2:$D$11,B37)</f>
        <v>NEW TIM</v>
      </c>
      <c r="H37" s="43">
        <v>1</v>
      </c>
      <c r="I37" s="50">
        <v>67</v>
      </c>
      <c r="J37" s="39"/>
      <c r="K37" s="93"/>
      <c r="L37" s="79">
        <v>3</v>
      </c>
      <c r="M37" s="74" t="s">
        <v>20</v>
      </c>
      <c r="N37" s="75">
        <v>20</v>
      </c>
      <c r="O37" s="76">
        <v>875.5</v>
      </c>
      <c r="P37" s="105">
        <v>72.95833333333333</v>
      </c>
      <c r="Q37" s="79">
        <v>8</v>
      </c>
      <c r="R37" s="74" t="s">
        <v>4</v>
      </c>
      <c r="S37" s="75">
        <v>9</v>
      </c>
      <c r="T37" s="76">
        <v>851</v>
      </c>
      <c r="U37" s="105">
        <v>70.91666666666667</v>
      </c>
      <c r="V37" s="93"/>
      <c r="Z37"/>
      <c r="AE37" s="4"/>
      <c r="AF37" s="4"/>
      <c r="AG37" s="4"/>
      <c r="AH37" s="4"/>
      <c r="AI37" s="1"/>
    </row>
    <row r="38" spans="1:35" ht="18.75" thickBot="1">
      <c r="A38">
        <v>5</v>
      </c>
      <c r="B38">
        <v>4</v>
      </c>
      <c r="C38" s="22"/>
      <c r="D38" s="35" t="str">
        <f>INDEX($D$2:$D$11,A38)</f>
        <v>LAUDANO VI PUNIRA'</v>
      </c>
      <c r="E38" s="41">
        <v>2</v>
      </c>
      <c r="F38" s="51">
        <v>72</v>
      </c>
      <c r="G38" s="36" t="str">
        <f>INDEX($D$2:$D$11,B38)</f>
        <v>LES SASICCES</v>
      </c>
      <c r="H38" s="43">
        <v>4</v>
      </c>
      <c r="I38" s="50">
        <v>80</v>
      </c>
      <c r="J38" s="39"/>
      <c r="K38" s="93"/>
      <c r="L38" s="79">
        <v>4</v>
      </c>
      <c r="M38" s="74" t="s">
        <v>7</v>
      </c>
      <c r="N38" s="75">
        <v>20</v>
      </c>
      <c r="O38" s="76">
        <v>821</v>
      </c>
      <c r="P38" s="105">
        <v>68.41666666666667</v>
      </c>
      <c r="Q38" s="79">
        <v>9</v>
      </c>
      <c r="R38" s="74" t="s">
        <v>71</v>
      </c>
      <c r="S38" s="75">
        <v>9</v>
      </c>
      <c r="T38" s="76">
        <v>824</v>
      </c>
      <c r="U38" s="105">
        <v>68.66666666666667</v>
      </c>
      <c r="V38" s="93"/>
      <c r="Z38"/>
      <c r="AE38" s="4"/>
      <c r="AF38" s="4"/>
      <c r="AG38" s="4"/>
      <c r="AH38" s="4"/>
      <c r="AI38" s="1"/>
    </row>
    <row r="39" spans="1:35" ht="18.75" thickBot="1">
      <c r="A39">
        <v>8</v>
      </c>
      <c r="B39">
        <v>10</v>
      </c>
      <c r="C39" s="22"/>
      <c r="D39" s="35" t="str">
        <f>INDEX($D$2:$D$11,A39)</f>
        <v>TORO LOCO</v>
      </c>
      <c r="E39" s="41">
        <v>1</v>
      </c>
      <c r="F39" s="51">
        <v>70.5</v>
      </c>
      <c r="G39" s="36" t="str">
        <f>INDEX($D$2:$D$11,B39)</f>
        <v>REAL VITELLOZZO</v>
      </c>
      <c r="H39" s="43">
        <v>1</v>
      </c>
      <c r="I39" s="50">
        <v>73</v>
      </c>
      <c r="J39" s="39"/>
      <c r="K39" s="93"/>
      <c r="L39" s="80">
        <v>5</v>
      </c>
      <c r="M39" s="81" t="s">
        <v>5</v>
      </c>
      <c r="N39" s="82">
        <v>15</v>
      </c>
      <c r="O39" s="89">
        <v>830.5</v>
      </c>
      <c r="P39" s="107">
        <v>69.20833333333333</v>
      </c>
      <c r="Q39" s="80">
        <v>10</v>
      </c>
      <c r="R39" s="81" t="s">
        <v>3</v>
      </c>
      <c r="S39" s="82">
        <v>8</v>
      </c>
      <c r="T39" s="89">
        <v>804.5</v>
      </c>
      <c r="U39" s="107">
        <v>67.04166666666667</v>
      </c>
      <c r="V39" s="93"/>
      <c r="Z39"/>
      <c r="AE39" s="4"/>
      <c r="AF39" s="4"/>
      <c r="AG39" s="4"/>
      <c r="AH39" s="4"/>
      <c r="AI39" s="1"/>
    </row>
    <row r="40" spans="3:35" ht="15" thickTop="1">
      <c r="C40" s="22"/>
      <c r="D40" s="48"/>
      <c r="E40" s="49"/>
      <c r="F40" s="44"/>
      <c r="G40" s="49"/>
      <c r="H40" s="49"/>
      <c r="I40" s="44"/>
      <c r="J40" s="44"/>
      <c r="K40" s="93"/>
      <c r="L40" s="94"/>
      <c r="M40" s="94"/>
      <c r="N40" s="94"/>
      <c r="O40" s="90"/>
      <c r="P40" s="91"/>
      <c r="Q40" s="92"/>
      <c r="R40" s="92"/>
      <c r="S40" s="92"/>
      <c r="T40" s="90"/>
      <c r="U40" s="95"/>
      <c r="V40" s="93"/>
      <c r="Z40"/>
      <c r="AE40" s="4"/>
      <c r="AF40" s="4"/>
      <c r="AG40" s="4"/>
      <c r="AH40" s="4"/>
      <c r="AI40" s="1"/>
    </row>
    <row r="41" spans="3:26" ht="15" thickBot="1">
      <c r="C41" s="22"/>
      <c r="D41" s="48"/>
      <c r="E41" s="49"/>
      <c r="F41" s="44"/>
      <c r="G41" s="49"/>
      <c r="H41" s="49"/>
      <c r="I41" s="44"/>
      <c r="J41" s="44"/>
      <c r="K41" s="93"/>
      <c r="L41" s="94"/>
      <c r="M41" s="94"/>
      <c r="N41" s="94"/>
      <c r="O41" s="90"/>
      <c r="P41" s="91"/>
      <c r="Q41" s="92"/>
      <c r="R41" s="92"/>
      <c r="S41" s="92"/>
      <c r="T41" s="90"/>
      <c r="U41" s="95"/>
      <c r="V41" s="93"/>
      <c r="Z41"/>
    </row>
    <row r="42" spans="3:30" ht="19.5" thickBot="1" thickTop="1">
      <c r="C42" s="34" t="s">
        <v>44</v>
      </c>
      <c r="D42" s="35">
        <v>37234</v>
      </c>
      <c r="E42" s="36"/>
      <c r="F42" s="38"/>
      <c r="G42" s="36"/>
      <c r="H42" s="37"/>
      <c r="I42" s="38"/>
      <c r="J42" s="39"/>
      <c r="K42" s="93"/>
      <c r="L42" s="106">
        <v>13</v>
      </c>
      <c r="M42" s="70" t="s">
        <v>38</v>
      </c>
      <c r="N42" s="71" t="s">
        <v>35</v>
      </c>
      <c r="O42" s="72" t="s">
        <v>39</v>
      </c>
      <c r="P42" s="73" t="s">
        <v>40</v>
      </c>
      <c r="Q42" s="106">
        <f>L42</f>
        <v>13</v>
      </c>
      <c r="R42" s="70" t="s">
        <v>38</v>
      </c>
      <c r="S42" s="71" t="s">
        <v>35</v>
      </c>
      <c r="T42" s="72" t="s">
        <v>39</v>
      </c>
      <c r="U42" s="73" t="s">
        <v>40</v>
      </c>
      <c r="V42" s="93"/>
      <c r="Z42"/>
      <c r="AD42" s="6"/>
    </row>
    <row r="43" spans="1:30" ht="18.75" thickBot="1">
      <c r="A43">
        <v>4</v>
      </c>
      <c r="B43">
        <v>6</v>
      </c>
      <c r="C43" s="22"/>
      <c r="D43" s="35" t="str">
        <f>INDEX($D$2:$D$11,A43)</f>
        <v>LES SASICCES</v>
      </c>
      <c r="E43" s="41">
        <v>1</v>
      </c>
      <c r="F43" s="50">
        <v>69</v>
      </c>
      <c r="G43" s="36" t="str">
        <f>INDEX($D$2:$D$11,B43)</f>
        <v>MO MUORI</v>
      </c>
      <c r="H43" s="41">
        <v>3</v>
      </c>
      <c r="I43" s="51">
        <v>77.5</v>
      </c>
      <c r="J43" s="39"/>
      <c r="K43" s="93"/>
      <c r="L43" s="78">
        <v>1</v>
      </c>
      <c r="M43" s="74" t="s">
        <v>8</v>
      </c>
      <c r="N43" s="75">
        <v>25</v>
      </c>
      <c r="O43" s="76">
        <v>985</v>
      </c>
      <c r="P43" s="105">
        <v>75.76923076923077</v>
      </c>
      <c r="Q43" s="78">
        <v>6</v>
      </c>
      <c r="R43" s="74" t="s">
        <v>32</v>
      </c>
      <c r="S43" s="75">
        <v>15</v>
      </c>
      <c r="T43" s="76">
        <v>905</v>
      </c>
      <c r="U43" s="105">
        <v>69.61538461538461</v>
      </c>
      <c r="V43" s="93"/>
      <c r="Z43"/>
      <c r="AD43" s="6"/>
    </row>
    <row r="44" spans="1:30" ht="18.75" thickBot="1">
      <c r="A44">
        <v>3</v>
      </c>
      <c r="B44">
        <v>7</v>
      </c>
      <c r="C44" s="22"/>
      <c r="D44" s="35" t="str">
        <f>INDEX($D$2:$D$11,A44)</f>
        <v>NEW TIM</v>
      </c>
      <c r="E44" s="41">
        <v>1</v>
      </c>
      <c r="F44" s="50">
        <v>70</v>
      </c>
      <c r="G44" s="36" t="str">
        <f>INDEX($D$2:$D$11,B44)</f>
        <v>CUCCIOLO</v>
      </c>
      <c r="H44" s="43">
        <v>1</v>
      </c>
      <c r="I44" s="50">
        <v>70</v>
      </c>
      <c r="J44" s="39"/>
      <c r="K44" s="93"/>
      <c r="L44" s="79">
        <v>2</v>
      </c>
      <c r="M44" s="74" t="s">
        <v>20</v>
      </c>
      <c r="N44" s="75">
        <v>23</v>
      </c>
      <c r="O44" s="76">
        <v>951.5</v>
      </c>
      <c r="P44" s="105">
        <v>73.1923076923077</v>
      </c>
      <c r="Q44" s="79">
        <v>7</v>
      </c>
      <c r="R44" s="74" t="s">
        <v>6</v>
      </c>
      <c r="S44" s="75">
        <v>14</v>
      </c>
      <c r="T44" s="76">
        <v>889.5</v>
      </c>
      <c r="U44" s="105">
        <v>68.42307692307692</v>
      </c>
      <c r="V44" s="93"/>
      <c r="Z44"/>
      <c r="AD44" s="6"/>
    </row>
    <row r="45" spans="1:30" ht="18.75" thickBot="1">
      <c r="A45">
        <v>5</v>
      </c>
      <c r="B45">
        <v>8</v>
      </c>
      <c r="C45" s="22"/>
      <c r="D45" s="35" t="str">
        <f>INDEX($D$2:$D$11,A45)</f>
        <v>LAUDANO VI PUNIRA'</v>
      </c>
      <c r="E45" s="41">
        <v>2</v>
      </c>
      <c r="F45" s="51">
        <v>74.5</v>
      </c>
      <c r="G45" s="36" t="str">
        <f>INDEX($D$2:$D$11,B45)</f>
        <v>TORO LOCO</v>
      </c>
      <c r="H45" s="43">
        <v>2</v>
      </c>
      <c r="I45" s="50">
        <v>74</v>
      </c>
      <c r="J45" s="39"/>
      <c r="K45" s="93"/>
      <c r="L45" s="79">
        <v>3</v>
      </c>
      <c r="M45" s="74" t="s">
        <v>1</v>
      </c>
      <c r="N45" s="75">
        <v>21</v>
      </c>
      <c r="O45" s="76">
        <v>956.5</v>
      </c>
      <c r="P45" s="105">
        <v>73.57692307692308</v>
      </c>
      <c r="Q45" s="79">
        <v>8</v>
      </c>
      <c r="R45" s="74" t="s">
        <v>71</v>
      </c>
      <c r="S45" s="75">
        <v>10</v>
      </c>
      <c r="T45" s="76">
        <v>898.5</v>
      </c>
      <c r="U45" s="105">
        <v>69.11538461538461</v>
      </c>
      <c r="V45" s="93"/>
      <c r="Z45"/>
      <c r="AD45" s="6"/>
    </row>
    <row r="46" spans="1:30" ht="18.75" thickBot="1">
      <c r="A46">
        <v>2</v>
      </c>
      <c r="B46">
        <v>9</v>
      </c>
      <c r="C46" s="22"/>
      <c r="D46" s="35" t="str">
        <f>INDEX($D$2:$D$11,A46)</f>
        <v>AD CAPOCCHIAM</v>
      </c>
      <c r="E46" s="41">
        <v>2</v>
      </c>
      <c r="F46" s="51">
        <v>73.5</v>
      </c>
      <c r="G46" s="36" t="str">
        <f>INDEX($D$2:$D$11,B46)</f>
        <v>ALBATROS</v>
      </c>
      <c r="H46" s="43">
        <v>1</v>
      </c>
      <c r="I46" s="50">
        <v>69</v>
      </c>
      <c r="J46" s="39"/>
      <c r="K46" s="93"/>
      <c r="L46" s="79">
        <v>4</v>
      </c>
      <c r="M46" s="74" t="s">
        <v>7</v>
      </c>
      <c r="N46" s="75">
        <v>21</v>
      </c>
      <c r="O46" s="76">
        <v>891</v>
      </c>
      <c r="P46" s="105">
        <v>68.53846153846153</v>
      </c>
      <c r="Q46" s="79">
        <v>9</v>
      </c>
      <c r="R46" s="74" t="s">
        <v>4</v>
      </c>
      <c r="S46" s="75">
        <v>9</v>
      </c>
      <c r="T46" s="76">
        <v>920</v>
      </c>
      <c r="U46" s="105">
        <v>70.76923076923077</v>
      </c>
      <c r="V46" s="93"/>
      <c r="Z46"/>
      <c r="AD46" s="6"/>
    </row>
    <row r="47" spans="1:30" ht="18.75" thickBot="1">
      <c r="A47">
        <v>1</v>
      </c>
      <c r="B47">
        <v>10</v>
      </c>
      <c r="C47" s="22"/>
      <c r="D47" s="35" t="str">
        <f>INDEX($D$2:$D$11,A47)</f>
        <v>TORMENTINO</v>
      </c>
      <c r="E47" s="41">
        <v>0</v>
      </c>
      <c r="F47" s="51">
        <v>65.5</v>
      </c>
      <c r="G47" s="36" t="str">
        <f>INDEX($D$2:$D$11,B47)</f>
        <v>REAL VITELLOZZO</v>
      </c>
      <c r="H47" s="43">
        <v>2</v>
      </c>
      <c r="I47" s="50">
        <v>76</v>
      </c>
      <c r="J47" s="39"/>
      <c r="K47" s="93"/>
      <c r="L47" s="80">
        <v>5</v>
      </c>
      <c r="M47" s="81" t="s">
        <v>5</v>
      </c>
      <c r="N47" s="82">
        <v>18</v>
      </c>
      <c r="O47" s="89">
        <v>904</v>
      </c>
      <c r="P47" s="107">
        <v>69.53846153846153</v>
      </c>
      <c r="Q47" s="80">
        <v>10</v>
      </c>
      <c r="R47" s="81" t="s">
        <v>3</v>
      </c>
      <c r="S47" s="82">
        <v>9</v>
      </c>
      <c r="T47" s="89">
        <v>874.5</v>
      </c>
      <c r="U47" s="107">
        <v>67.26923076923077</v>
      </c>
      <c r="V47" s="93"/>
      <c r="Z47"/>
      <c r="AD47" s="6"/>
    </row>
    <row r="48" spans="3:30" ht="15" thickTop="1">
      <c r="C48" s="22"/>
      <c r="D48" s="48"/>
      <c r="E48" s="49"/>
      <c r="F48" s="44"/>
      <c r="G48" s="49"/>
      <c r="H48" s="49"/>
      <c r="I48" s="44"/>
      <c r="J48" s="44"/>
      <c r="K48" s="93"/>
      <c r="L48" s="94"/>
      <c r="M48" s="94"/>
      <c r="N48" s="94"/>
      <c r="O48" s="90"/>
      <c r="P48" s="91"/>
      <c r="Q48" s="92"/>
      <c r="R48" s="92"/>
      <c r="S48" s="92"/>
      <c r="T48" s="90"/>
      <c r="U48" s="95"/>
      <c r="V48" s="93"/>
      <c r="Z48"/>
      <c r="AD48" s="6"/>
    </row>
    <row r="49" spans="3:30" ht="15" thickBot="1">
      <c r="C49" s="22"/>
      <c r="D49" s="48"/>
      <c r="E49" s="49"/>
      <c r="F49" s="44"/>
      <c r="G49" s="49"/>
      <c r="H49" s="49"/>
      <c r="I49" s="44"/>
      <c r="J49" s="44"/>
      <c r="K49" s="93"/>
      <c r="L49" s="94"/>
      <c r="M49" s="94"/>
      <c r="N49" s="94"/>
      <c r="O49" s="90"/>
      <c r="P49" s="91"/>
      <c r="Q49" s="92"/>
      <c r="R49" s="92"/>
      <c r="S49" s="92"/>
      <c r="T49" s="90"/>
      <c r="U49" s="95"/>
      <c r="V49" s="93"/>
      <c r="Z49"/>
      <c r="AD49" s="6"/>
    </row>
    <row r="50" spans="3:30" ht="19.5" thickBot="1" thickTop="1">
      <c r="C50" s="34" t="s">
        <v>45</v>
      </c>
      <c r="D50" s="35">
        <v>37241</v>
      </c>
      <c r="E50" s="36"/>
      <c r="F50" s="38"/>
      <c r="G50" s="36"/>
      <c r="H50" s="37"/>
      <c r="I50" s="38"/>
      <c r="J50" s="39"/>
      <c r="K50" s="93"/>
      <c r="L50" s="106">
        <v>14</v>
      </c>
      <c r="M50" s="70" t="s">
        <v>38</v>
      </c>
      <c r="N50" s="71" t="s">
        <v>35</v>
      </c>
      <c r="O50" s="72" t="s">
        <v>39</v>
      </c>
      <c r="P50" s="73" t="s">
        <v>40</v>
      </c>
      <c r="Q50" s="106">
        <f>L50</f>
        <v>14</v>
      </c>
      <c r="R50" s="70" t="s">
        <v>38</v>
      </c>
      <c r="S50" s="71" t="s">
        <v>35</v>
      </c>
      <c r="T50" s="72" t="s">
        <v>39</v>
      </c>
      <c r="U50" s="73" t="s">
        <v>40</v>
      </c>
      <c r="V50" s="93"/>
      <c r="Z50"/>
      <c r="AD50" s="6"/>
    </row>
    <row r="51" spans="1:30" ht="18.75" thickBot="1">
      <c r="A51">
        <v>8</v>
      </c>
      <c r="B51">
        <v>1</v>
      </c>
      <c r="C51" s="22"/>
      <c r="D51" s="35" t="str">
        <f>INDEX($D$2:$D$11,A51)</f>
        <v>TORO LOCO</v>
      </c>
      <c r="E51" s="41">
        <v>1</v>
      </c>
      <c r="F51" s="50">
        <v>71.5</v>
      </c>
      <c r="G51" s="36" t="str">
        <f>INDEX($D$2:$D$11,B51)</f>
        <v>TORMENTINO</v>
      </c>
      <c r="H51" s="41">
        <v>2</v>
      </c>
      <c r="I51" s="51">
        <v>76</v>
      </c>
      <c r="J51" s="39"/>
      <c r="K51" s="93"/>
      <c r="L51" s="78">
        <v>1</v>
      </c>
      <c r="M51" s="74" t="s">
        <v>8</v>
      </c>
      <c r="N51" s="75">
        <v>26</v>
      </c>
      <c r="O51" s="76">
        <v>1057</v>
      </c>
      <c r="P51" s="105">
        <v>75.5</v>
      </c>
      <c r="Q51" s="78">
        <v>6</v>
      </c>
      <c r="R51" s="74" t="s">
        <v>6</v>
      </c>
      <c r="S51" s="75">
        <v>17</v>
      </c>
      <c r="T51" s="76">
        <v>965.5</v>
      </c>
      <c r="U51" s="105">
        <v>68.96428571428571</v>
      </c>
      <c r="V51" s="93"/>
      <c r="Z51"/>
      <c r="AD51" s="6"/>
    </row>
    <row r="52" spans="1:26" ht="18.75" thickBot="1">
      <c r="A52">
        <v>10</v>
      </c>
      <c r="B52">
        <v>2</v>
      </c>
      <c r="C52" s="22"/>
      <c r="D52" s="35" t="str">
        <f>INDEX($D$2:$D$11,A52)</f>
        <v>REAL VITELLOZZO</v>
      </c>
      <c r="E52" s="41">
        <v>1</v>
      </c>
      <c r="F52" s="50">
        <v>70</v>
      </c>
      <c r="G52" s="36" t="str">
        <f>INDEX($D$2:$D$11,B52)</f>
        <v>AD CAPOCCHIAM</v>
      </c>
      <c r="H52" s="41">
        <v>0</v>
      </c>
      <c r="I52" s="50">
        <v>63.5</v>
      </c>
      <c r="J52" s="39"/>
      <c r="K52" s="93"/>
      <c r="L52" s="79">
        <v>2</v>
      </c>
      <c r="M52" s="74" t="s">
        <v>20</v>
      </c>
      <c r="N52" s="75">
        <v>26</v>
      </c>
      <c r="O52" s="76">
        <v>1021.5</v>
      </c>
      <c r="P52" s="105">
        <v>72.96428571428571</v>
      </c>
      <c r="Q52" s="79">
        <v>7</v>
      </c>
      <c r="R52" s="74" t="s">
        <v>32</v>
      </c>
      <c r="S52" s="75">
        <v>15</v>
      </c>
      <c r="T52" s="76">
        <v>976.5</v>
      </c>
      <c r="U52" s="105">
        <v>69.75</v>
      </c>
      <c r="V52" s="93"/>
      <c r="Z52"/>
    </row>
    <row r="53" spans="1:26" ht="18.75" thickBot="1">
      <c r="A53">
        <v>9</v>
      </c>
      <c r="B53">
        <v>3</v>
      </c>
      <c r="C53" s="22"/>
      <c r="D53" s="35" t="str">
        <f>INDEX($D$2:$D$11,A53)</f>
        <v>ALBATROS</v>
      </c>
      <c r="E53" s="41">
        <v>1</v>
      </c>
      <c r="F53" s="51">
        <v>66.5</v>
      </c>
      <c r="G53" s="36" t="str">
        <f>INDEX($D$2:$D$11,B53)</f>
        <v>NEW TIM</v>
      </c>
      <c r="H53" s="41">
        <v>4</v>
      </c>
      <c r="I53" s="50">
        <v>80.5</v>
      </c>
      <c r="J53" s="39"/>
      <c r="K53" s="93"/>
      <c r="L53" s="79">
        <v>3</v>
      </c>
      <c r="M53" s="74" t="s">
        <v>1</v>
      </c>
      <c r="N53" s="75">
        <v>24</v>
      </c>
      <c r="O53" s="76">
        <v>1031</v>
      </c>
      <c r="P53" s="105">
        <v>73.64285714285714</v>
      </c>
      <c r="Q53" s="79">
        <v>8</v>
      </c>
      <c r="R53" s="74" t="s">
        <v>3</v>
      </c>
      <c r="S53" s="75">
        <v>12</v>
      </c>
      <c r="T53" s="76">
        <v>955</v>
      </c>
      <c r="U53" s="105">
        <v>68.21428571428571</v>
      </c>
      <c r="V53" s="93"/>
      <c r="Z53"/>
    </row>
    <row r="54" spans="1:26" ht="18.75" thickBot="1">
      <c r="A54">
        <v>7</v>
      </c>
      <c r="B54">
        <v>4</v>
      </c>
      <c r="C54" s="22"/>
      <c r="D54" s="35" t="str">
        <f>INDEX($D$2:$D$11,A54)</f>
        <v>CUCCIOLO</v>
      </c>
      <c r="E54" s="41">
        <v>0</v>
      </c>
      <c r="F54" s="51">
        <v>64</v>
      </c>
      <c r="G54" s="36" t="str">
        <f>INDEX($D$2:$D$11,B54)</f>
        <v>LES SASICCES</v>
      </c>
      <c r="H54" s="41">
        <v>2</v>
      </c>
      <c r="I54" s="50">
        <v>74.5</v>
      </c>
      <c r="J54" s="39"/>
      <c r="K54" s="93"/>
      <c r="L54" s="79">
        <v>4</v>
      </c>
      <c r="M54" s="74" t="s">
        <v>7</v>
      </c>
      <c r="N54" s="75">
        <v>21</v>
      </c>
      <c r="O54" s="76">
        <v>955</v>
      </c>
      <c r="P54" s="105">
        <v>68.21428571428571</v>
      </c>
      <c r="Q54" s="79">
        <v>9</v>
      </c>
      <c r="R54" s="74" t="s">
        <v>71</v>
      </c>
      <c r="S54" s="75">
        <v>11</v>
      </c>
      <c r="T54" s="76">
        <v>969.5</v>
      </c>
      <c r="U54" s="105">
        <v>69.25</v>
      </c>
      <c r="V54" s="93"/>
      <c r="Z54"/>
    </row>
    <row r="55" spans="1:26" ht="18.75" thickBot="1">
      <c r="A55">
        <v>6</v>
      </c>
      <c r="B55">
        <v>5</v>
      </c>
      <c r="C55" s="22"/>
      <c r="D55" s="35" t="str">
        <f>INDEX($D$2:$D$11,A55)</f>
        <v>MO MUORI</v>
      </c>
      <c r="E55" s="41">
        <v>1</v>
      </c>
      <c r="F55" s="51">
        <v>72</v>
      </c>
      <c r="G55" s="36" t="str">
        <f>INDEX($D$2:$D$11,B55)</f>
        <v>LAUDANO VI PUNIRA'</v>
      </c>
      <c r="H55" s="41">
        <v>1</v>
      </c>
      <c r="I55" s="50">
        <v>71</v>
      </c>
      <c r="J55" s="39"/>
      <c r="K55" s="93"/>
      <c r="L55" s="80">
        <v>5</v>
      </c>
      <c r="M55" s="81" t="s">
        <v>5</v>
      </c>
      <c r="N55" s="82">
        <v>18</v>
      </c>
      <c r="O55" s="89">
        <v>967.5</v>
      </c>
      <c r="P55" s="107">
        <v>69.10714285714286</v>
      </c>
      <c r="Q55" s="80">
        <v>10</v>
      </c>
      <c r="R55" s="81" t="s">
        <v>4</v>
      </c>
      <c r="S55" s="82">
        <v>9</v>
      </c>
      <c r="T55" s="89">
        <v>986.5</v>
      </c>
      <c r="U55" s="107">
        <v>70.46428571428571</v>
      </c>
      <c r="V55" s="93"/>
      <c r="Z55"/>
    </row>
    <row r="56" spans="3:26" ht="15" thickTop="1">
      <c r="C56" s="22"/>
      <c r="D56" s="48"/>
      <c r="E56" s="49"/>
      <c r="F56" s="44"/>
      <c r="G56" s="49"/>
      <c r="H56" s="49"/>
      <c r="I56" s="44"/>
      <c r="J56" s="44"/>
      <c r="K56" s="93"/>
      <c r="L56" s="94"/>
      <c r="M56"/>
      <c r="N56"/>
      <c r="P56" s="56"/>
      <c r="Q56" s="92"/>
      <c r="R56" s="92"/>
      <c r="S56" s="92"/>
      <c r="T56" s="90"/>
      <c r="U56" s="95"/>
      <c r="V56" s="93"/>
      <c r="Z56"/>
    </row>
    <row r="57" spans="3:26" ht="15" thickBot="1">
      <c r="C57" s="22"/>
      <c r="D57" s="48"/>
      <c r="E57" s="49"/>
      <c r="F57" s="44"/>
      <c r="G57" s="49"/>
      <c r="H57" s="49"/>
      <c r="I57" s="44"/>
      <c r="J57" s="44"/>
      <c r="K57" s="93"/>
      <c r="L57" s="94"/>
      <c r="M57"/>
      <c r="N57"/>
      <c r="P57" s="56"/>
      <c r="Q57" s="92"/>
      <c r="R57" s="92"/>
      <c r="S57" s="92"/>
      <c r="T57" s="90"/>
      <c r="U57" s="95"/>
      <c r="V57" s="93"/>
      <c r="Z57"/>
    </row>
    <row r="58" spans="3:26" ht="19.5" thickBot="1" thickTop="1">
      <c r="C58" s="34" t="s">
        <v>46</v>
      </c>
      <c r="D58" s="35">
        <v>37244</v>
      </c>
      <c r="E58" s="36"/>
      <c r="F58" s="38"/>
      <c r="G58" s="36"/>
      <c r="H58" s="37"/>
      <c r="I58" s="38"/>
      <c r="J58" s="39"/>
      <c r="K58" s="93"/>
      <c r="L58" s="106">
        <v>15</v>
      </c>
      <c r="M58" s="70" t="s">
        <v>38</v>
      </c>
      <c r="N58" s="71" t="s">
        <v>35</v>
      </c>
      <c r="O58" s="72" t="s">
        <v>39</v>
      </c>
      <c r="P58" s="73" t="s">
        <v>40</v>
      </c>
      <c r="Q58" s="106">
        <f>L58</f>
        <v>15</v>
      </c>
      <c r="R58" s="70" t="s">
        <v>38</v>
      </c>
      <c r="S58" s="71" t="s">
        <v>35</v>
      </c>
      <c r="T58" s="72" t="s">
        <v>39</v>
      </c>
      <c r="U58" s="73" t="s">
        <v>40</v>
      </c>
      <c r="V58" s="93"/>
      <c r="Z58"/>
    </row>
    <row r="59" spans="1:26" ht="18.75" thickBot="1">
      <c r="A59">
        <v>2</v>
      </c>
      <c r="B59">
        <v>1</v>
      </c>
      <c r="C59" s="22"/>
      <c r="D59" s="35" t="str">
        <f>INDEX($D$2:$D$11,A59)</f>
        <v>AD CAPOCCHIAM</v>
      </c>
      <c r="E59" s="41">
        <v>1</v>
      </c>
      <c r="F59" s="50">
        <v>66.5</v>
      </c>
      <c r="G59" s="36" t="str">
        <f>INDEX($D$2:$D$11,B59)</f>
        <v>TORMENTINO</v>
      </c>
      <c r="H59" s="41">
        <v>3</v>
      </c>
      <c r="I59" s="51">
        <v>74.5</v>
      </c>
      <c r="J59" s="39"/>
      <c r="K59" s="93"/>
      <c r="L59" s="78">
        <v>1</v>
      </c>
      <c r="M59" s="74" t="s">
        <v>8</v>
      </c>
      <c r="N59" s="75">
        <v>29</v>
      </c>
      <c r="O59" s="76">
        <v>1132</v>
      </c>
      <c r="P59" s="105">
        <v>75.46666666666667</v>
      </c>
      <c r="Q59" s="78">
        <v>6</v>
      </c>
      <c r="R59" s="74" t="s">
        <v>5</v>
      </c>
      <c r="S59" s="75">
        <v>18</v>
      </c>
      <c r="T59" s="76">
        <v>1034</v>
      </c>
      <c r="U59" s="105">
        <v>68.93333333333334</v>
      </c>
      <c r="V59" s="93"/>
      <c r="Z59"/>
    </row>
    <row r="60" spans="1:26" ht="18.75" thickBot="1">
      <c r="A60">
        <v>5</v>
      </c>
      <c r="B60">
        <v>7</v>
      </c>
      <c r="C60" s="22"/>
      <c r="D60" s="35" t="str">
        <f>INDEX($D$2:$D$11,A60)</f>
        <v>LAUDANO VI PUNIRA'</v>
      </c>
      <c r="E60" s="41">
        <v>2</v>
      </c>
      <c r="F60" s="50">
        <v>69.5</v>
      </c>
      <c r="G60" s="36" t="str">
        <f>INDEX($D$2:$D$11,B60)</f>
        <v>CUCCIOLO</v>
      </c>
      <c r="H60" s="43">
        <v>0</v>
      </c>
      <c r="I60" s="50">
        <v>59</v>
      </c>
      <c r="J60" s="39"/>
      <c r="K60" s="96"/>
      <c r="L60" s="79">
        <v>2</v>
      </c>
      <c r="M60" s="74" t="s">
        <v>20</v>
      </c>
      <c r="N60" s="75">
        <v>29</v>
      </c>
      <c r="O60" s="76">
        <v>1110.5</v>
      </c>
      <c r="P60" s="105">
        <v>74.03333333333333</v>
      </c>
      <c r="Q60" s="79">
        <v>7</v>
      </c>
      <c r="R60" s="74" t="s">
        <v>32</v>
      </c>
      <c r="S60" s="75">
        <v>15</v>
      </c>
      <c r="T60" s="76">
        <v>1045</v>
      </c>
      <c r="U60" s="105">
        <f>T60/Q58</f>
        <v>69.66666666666667</v>
      </c>
      <c r="V60" s="96"/>
      <c r="Z60"/>
    </row>
    <row r="61" spans="1:26" ht="18.75" thickBot="1">
      <c r="A61">
        <v>6</v>
      </c>
      <c r="B61">
        <v>8</v>
      </c>
      <c r="C61" s="22"/>
      <c r="D61" s="35" t="str">
        <f>INDEX($D$2:$D$11,A61)</f>
        <v>MO MUORI</v>
      </c>
      <c r="E61" s="41">
        <v>2</v>
      </c>
      <c r="F61" s="51">
        <v>75</v>
      </c>
      <c r="G61" s="36" t="str">
        <f>INDEX($D$2:$D$11,B61)</f>
        <v>TORO LOCO</v>
      </c>
      <c r="H61" s="43">
        <v>1</v>
      </c>
      <c r="I61" s="50">
        <v>69</v>
      </c>
      <c r="J61" s="39"/>
      <c r="K61" s="96"/>
      <c r="L61" s="79">
        <v>3</v>
      </c>
      <c r="M61" s="74" t="s">
        <v>1</v>
      </c>
      <c r="N61" s="75">
        <v>27</v>
      </c>
      <c r="O61" s="76">
        <v>1109.5</v>
      </c>
      <c r="P61" s="105">
        <v>73.96666666666667</v>
      </c>
      <c r="Q61" s="79">
        <v>8</v>
      </c>
      <c r="R61" s="74" t="s">
        <v>71</v>
      </c>
      <c r="S61" s="75">
        <v>14</v>
      </c>
      <c r="T61" s="76">
        <v>1039</v>
      </c>
      <c r="U61" s="105">
        <v>69.26666666666667</v>
      </c>
      <c r="V61" s="96"/>
      <c r="Z61"/>
    </row>
    <row r="62" spans="1:26" ht="18.75" thickBot="1">
      <c r="A62">
        <v>4</v>
      </c>
      <c r="B62">
        <v>9</v>
      </c>
      <c r="C62" s="22"/>
      <c r="D62" s="35" t="str">
        <f>INDEX($D$2:$D$11,A62)</f>
        <v>LES SASICCES</v>
      </c>
      <c r="E62" s="41">
        <v>2</v>
      </c>
      <c r="F62" s="51">
        <v>78.5</v>
      </c>
      <c r="G62" s="36" t="str">
        <f>INDEX($D$2:$D$11,B62)</f>
        <v>ALBATROS</v>
      </c>
      <c r="H62" s="43">
        <v>1</v>
      </c>
      <c r="I62" s="50">
        <v>71.5</v>
      </c>
      <c r="J62" s="39"/>
      <c r="K62" s="96"/>
      <c r="L62" s="79">
        <v>4</v>
      </c>
      <c r="M62" s="74" t="s">
        <v>7</v>
      </c>
      <c r="N62" s="75">
        <v>21</v>
      </c>
      <c r="O62" s="76">
        <v>1014</v>
      </c>
      <c r="P62" s="105">
        <f>O62/L58</f>
        <v>67.6</v>
      </c>
      <c r="Q62" s="79">
        <v>9</v>
      </c>
      <c r="R62" s="74" t="s">
        <v>3</v>
      </c>
      <c r="S62" s="75">
        <v>12</v>
      </c>
      <c r="T62" s="76">
        <v>1034</v>
      </c>
      <c r="U62" s="105">
        <v>68.93333333333334</v>
      </c>
      <c r="V62" s="96"/>
      <c r="Z62"/>
    </row>
    <row r="63" spans="1:26" ht="18.75" thickBot="1">
      <c r="A63">
        <v>3</v>
      </c>
      <c r="B63">
        <v>10</v>
      </c>
      <c r="C63" s="22"/>
      <c r="D63" s="35" t="str">
        <f>INDEX($D$2:$D$11,A63)</f>
        <v>NEW TIM</v>
      </c>
      <c r="E63" s="41">
        <v>3</v>
      </c>
      <c r="F63" s="51">
        <v>79</v>
      </c>
      <c r="G63" s="36" t="str">
        <f>INDEX($D$2:$D$11,B63)</f>
        <v>REAL VITELLOZZO</v>
      </c>
      <c r="H63" s="43">
        <v>5</v>
      </c>
      <c r="I63" s="50">
        <v>89</v>
      </c>
      <c r="J63" s="39"/>
      <c r="K63" s="96"/>
      <c r="L63" s="80">
        <v>5</v>
      </c>
      <c r="M63" s="81" t="s">
        <v>6</v>
      </c>
      <c r="N63" s="82">
        <v>20</v>
      </c>
      <c r="O63" s="89">
        <v>1040</v>
      </c>
      <c r="P63" s="107">
        <v>69.33333333333333</v>
      </c>
      <c r="Q63" s="80">
        <v>10</v>
      </c>
      <c r="R63" s="81" t="s">
        <v>4</v>
      </c>
      <c r="S63" s="82">
        <v>9</v>
      </c>
      <c r="T63" s="89">
        <v>1058</v>
      </c>
      <c r="U63" s="107">
        <v>70.53333333333333</v>
      </c>
      <c r="V63" s="96"/>
      <c r="Z63"/>
    </row>
    <row r="64" spans="3:26" ht="15" thickTop="1">
      <c r="C64" s="22"/>
      <c r="D64" s="48"/>
      <c r="E64" s="49"/>
      <c r="F64" s="44"/>
      <c r="G64" s="49"/>
      <c r="H64" s="49"/>
      <c r="I64" s="44"/>
      <c r="J64" s="44"/>
      <c r="K64" s="96"/>
      <c r="L64" s="97"/>
      <c r="M64" s="97"/>
      <c r="N64" s="97"/>
      <c r="O64" s="98"/>
      <c r="P64" s="99"/>
      <c r="Q64" s="100"/>
      <c r="R64" s="100"/>
      <c r="S64" s="100"/>
      <c r="T64" s="98"/>
      <c r="U64" s="101"/>
      <c r="V64" s="96"/>
      <c r="Z64"/>
    </row>
    <row r="65" spans="3:26" ht="15" customHeight="1" thickBot="1">
      <c r="C65" s="22"/>
      <c r="D65" s="48"/>
      <c r="E65" s="49"/>
      <c r="F65" s="44"/>
      <c r="G65" s="49"/>
      <c r="H65" s="49"/>
      <c r="I65" s="44"/>
      <c r="J65" s="44"/>
      <c r="K65" s="96"/>
      <c r="L65" s="97"/>
      <c r="M65"/>
      <c r="N65"/>
      <c r="P65" s="99"/>
      <c r="Q65" s="100"/>
      <c r="R65" s="100"/>
      <c r="S65" s="100"/>
      <c r="T65" s="98"/>
      <c r="U65" s="101"/>
      <c r="V65" s="96"/>
      <c r="Z65"/>
    </row>
    <row r="66" spans="3:22" ht="15.75" customHeight="1" thickBot="1" thickTop="1">
      <c r="C66" s="34" t="s">
        <v>47</v>
      </c>
      <c r="D66" s="35">
        <v>37248</v>
      </c>
      <c r="E66" s="36"/>
      <c r="F66" s="38"/>
      <c r="G66" s="36"/>
      <c r="H66" s="37"/>
      <c r="I66" s="38"/>
      <c r="J66" s="39"/>
      <c r="K66" s="96"/>
      <c r="L66" s="106">
        <v>16</v>
      </c>
      <c r="M66" s="70" t="s">
        <v>38</v>
      </c>
      <c r="N66" s="71" t="s">
        <v>35</v>
      </c>
      <c r="O66" s="72" t="s">
        <v>39</v>
      </c>
      <c r="P66" s="73" t="s">
        <v>40</v>
      </c>
      <c r="Q66" s="106">
        <f>L66</f>
        <v>16</v>
      </c>
      <c r="R66" s="70" t="s">
        <v>38</v>
      </c>
      <c r="S66" s="71" t="s">
        <v>35</v>
      </c>
      <c r="T66" s="72" t="s">
        <v>39</v>
      </c>
      <c r="U66" s="73" t="s">
        <v>40</v>
      </c>
      <c r="V66" s="96"/>
    </row>
    <row r="67" spans="1:22" ht="18.75" thickBot="1">
      <c r="A67">
        <v>8</v>
      </c>
      <c r="B67">
        <v>2</v>
      </c>
      <c r="C67" s="22"/>
      <c r="D67" s="35" t="str">
        <f>INDEX($D$2:$D$11,A67)</f>
        <v>TORO LOCO</v>
      </c>
      <c r="E67" s="41">
        <v>6</v>
      </c>
      <c r="F67" s="50">
        <v>78</v>
      </c>
      <c r="G67" s="36" t="str">
        <f>INDEX($D$2:$D$11,B67)</f>
        <v>AD CAPOCCHIAM</v>
      </c>
      <c r="H67" s="41">
        <v>0</v>
      </c>
      <c r="I67" s="51">
        <v>53.5</v>
      </c>
      <c r="J67" s="39"/>
      <c r="K67" s="96"/>
      <c r="L67" s="78">
        <v>1</v>
      </c>
      <c r="M67" s="74" t="s">
        <v>8</v>
      </c>
      <c r="N67" s="75">
        <v>32</v>
      </c>
      <c r="O67" s="76">
        <v>1209.5</v>
      </c>
      <c r="P67" s="105">
        <v>75.59375</v>
      </c>
      <c r="Q67" s="78">
        <v>6</v>
      </c>
      <c r="R67" s="74" t="s">
        <v>32</v>
      </c>
      <c r="S67" s="75">
        <v>18</v>
      </c>
      <c r="T67" s="76">
        <v>1125</v>
      </c>
      <c r="U67" s="105">
        <v>70.3125</v>
      </c>
      <c r="V67" s="96"/>
    </row>
    <row r="68" spans="1:22" ht="18.75" thickBot="1">
      <c r="A68">
        <v>1</v>
      </c>
      <c r="B68">
        <v>3</v>
      </c>
      <c r="C68" s="22"/>
      <c r="D68" s="35" t="str">
        <f>INDEX($D$2:$D$11,A68)</f>
        <v>TORMENTINO</v>
      </c>
      <c r="E68" s="41">
        <v>3</v>
      </c>
      <c r="F68" s="50">
        <v>77</v>
      </c>
      <c r="G68" s="36" t="str">
        <f>INDEX($D$2:$D$11,B68)</f>
        <v>NEW TIM</v>
      </c>
      <c r="H68" s="43">
        <v>2</v>
      </c>
      <c r="I68" s="50">
        <v>73</v>
      </c>
      <c r="J68" s="39"/>
      <c r="K68" s="96"/>
      <c r="L68" s="79">
        <v>2</v>
      </c>
      <c r="M68" s="74" t="s">
        <v>20</v>
      </c>
      <c r="N68" s="75">
        <v>30</v>
      </c>
      <c r="O68" s="76">
        <v>1182.5</v>
      </c>
      <c r="P68" s="105">
        <v>73.90625</v>
      </c>
      <c r="Q68" s="79">
        <v>7</v>
      </c>
      <c r="R68" s="74" t="s">
        <v>5</v>
      </c>
      <c r="S68" s="75">
        <v>18</v>
      </c>
      <c r="T68" s="76">
        <v>1087.5</v>
      </c>
      <c r="U68" s="105">
        <v>67.96875</v>
      </c>
      <c r="V68" s="96"/>
    </row>
    <row r="69" spans="1:22" ht="18.75" thickBot="1">
      <c r="A69">
        <v>10</v>
      </c>
      <c r="B69">
        <v>4</v>
      </c>
      <c r="C69" s="22"/>
      <c r="D69" s="35" t="str">
        <f>INDEX($D$2:$D$11,A69)</f>
        <v>REAL VITELLOZZO</v>
      </c>
      <c r="E69" s="41">
        <v>2</v>
      </c>
      <c r="F69" s="51">
        <v>72</v>
      </c>
      <c r="G69" s="36" t="str">
        <f>INDEX($D$2:$D$11,B69)</f>
        <v>LES SASICCES</v>
      </c>
      <c r="H69" s="43">
        <v>2</v>
      </c>
      <c r="I69" s="50">
        <v>73</v>
      </c>
      <c r="J69" s="39"/>
      <c r="K69" s="96"/>
      <c r="L69" s="79">
        <v>3</v>
      </c>
      <c r="M69" s="74" t="s">
        <v>1</v>
      </c>
      <c r="N69" s="75">
        <v>28</v>
      </c>
      <c r="O69" s="76">
        <v>1182.5</v>
      </c>
      <c r="P69" s="105">
        <v>73.90625</v>
      </c>
      <c r="Q69" s="79">
        <v>8</v>
      </c>
      <c r="R69" s="74" t="s">
        <v>71</v>
      </c>
      <c r="S69" s="75">
        <v>17</v>
      </c>
      <c r="T69" s="76">
        <v>1115.5</v>
      </c>
      <c r="U69" s="105">
        <v>69.71875</v>
      </c>
      <c r="V69" s="96"/>
    </row>
    <row r="70" spans="1:22" ht="18.75" thickBot="1">
      <c r="A70">
        <v>9</v>
      </c>
      <c r="B70">
        <v>5</v>
      </c>
      <c r="C70" s="22"/>
      <c r="D70" s="35" t="str">
        <f>INDEX($D$2:$D$11,A70)</f>
        <v>ALBATROS</v>
      </c>
      <c r="E70" s="41">
        <v>0</v>
      </c>
      <c r="F70" s="51">
        <v>62</v>
      </c>
      <c r="G70" s="36" t="str">
        <f>INDEX($D$2:$D$11,B70)</f>
        <v>LAUDANO VI PUNIRA'</v>
      </c>
      <c r="H70" s="43">
        <v>3</v>
      </c>
      <c r="I70" s="50">
        <v>76.5</v>
      </c>
      <c r="J70" s="39"/>
      <c r="K70" s="96"/>
      <c r="L70" s="79">
        <v>4</v>
      </c>
      <c r="M70" s="74" t="s">
        <v>6</v>
      </c>
      <c r="N70" s="75">
        <v>23</v>
      </c>
      <c r="O70" s="76">
        <v>1117</v>
      </c>
      <c r="P70" s="105">
        <v>69.8125</v>
      </c>
      <c r="Q70" s="79">
        <v>9</v>
      </c>
      <c r="R70" s="74" t="s">
        <v>3</v>
      </c>
      <c r="S70" s="75">
        <v>12</v>
      </c>
      <c r="T70" s="76">
        <v>1107</v>
      </c>
      <c r="U70" s="105">
        <v>69.1875</v>
      </c>
      <c r="V70" s="96"/>
    </row>
    <row r="71" spans="1:22" ht="18.75" thickBot="1">
      <c r="A71">
        <v>7</v>
      </c>
      <c r="B71">
        <v>6</v>
      </c>
      <c r="C71" s="22"/>
      <c r="D71" s="35" t="str">
        <f>INDEX($D$2:$D$11,A71)</f>
        <v>CUCCIOLO</v>
      </c>
      <c r="E71" s="41">
        <v>0</v>
      </c>
      <c r="F71" s="51">
        <v>62.5</v>
      </c>
      <c r="G71" s="36" t="str">
        <f>INDEX($D$2:$D$11,B71)</f>
        <v>MO MUORI</v>
      </c>
      <c r="H71" s="43">
        <v>3</v>
      </c>
      <c r="I71" s="50">
        <v>77.5</v>
      </c>
      <c r="J71" s="39"/>
      <c r="K71" s="96"/>
      <c r="L71" s="80">
        <v>5</v>
      </c>
      <c r="M71" s="81" t="s">
        <v>7</v>
      </c>
      <c r="N71" s="82">
        <v>21</v>
      </c>
      <c r="O71" s="89">
        <v>1085</v>
      </c>
      <c r="P71" s="107">
        <v>67.8125</v>
      </c>
      <c r="Q71" s="80">
        <v>10</v>
      </c>
      <c r="R71" s="81" t="s">
        <v>4</v>
      </c>
      <c r="S71" s="82">
        <v>9</v>
      </c>
      <c r="T71" s="89">
        <v>1120</v>
      </c>
      <c r="U71" s="107">
        <v>70</v>
      </c>
      <c r="V71" s="96"/>
    </row>
    <row r="72" spans="3:22" ht="15" thickTop="1">
      <c r="C72" s="22"/>
      <c r="D72" s="48"/>
      <c r="E72" s="49"/>
      <c r="F72" s="44"/>
      <c r="G72" s="49"/>
      <c r="H72" s="49"/>
      <c r="I72" s="44"/>
      <c r="J72" s="44"/>
      <c r="K72" s="96"/>
      <c r="L72" s="97"/>
      <c r="M72"/>
      <c r="N72"/>
      <c r="Q72" s="100"/>
      <c r="R72" s="100"/>
      <c r="S72" s="100"/>
      <c r="T72" s="98"/>
      <c r="U72" s="101"/>
      <c r="V72" s="96"/>
    </row>
    <row r="73" spans="3:22" ht="15" thickBot="1">
      <c r="C73" s="22"/>
      <c r="D73" s="48"/>
      <c r="E73" s="49"/>
      <c r="F73" s="44"/>
      <c r="G73" s="49"/>
      <c r="H73" s="49"/>
      <c r="I73" s="44"/>
      <c r="J73" s="44"/>
      <c r="K73" s="96"/>
      <c r="L73" s="97"/>
      <c r="M73"/>
      <c r="N73"/>
      <c r="Q73" s="100"/>
      <c r="R73" s="100"/>
      <c r="S73" s="100"/>
      <c r="T73" s="98"/>
      <c r="U73" s="101"/>
      <c r="V73" s="96"/>
    </row>
    <row r="74" spans="3:22" ht="19.5" thickBot="1" thickTop="1">
      <c r="C74" s="34" t="s">
        <v>48</v>
      </c>
      <c r="D74" s="35">
        <v>37262</v>
      </c>
      <c r="E74" s="36"/>
      <c r="F74" s="38"/>
      <c r="G74" s="36"/>
      <c r="H74" s="37"/>
      <c r="I74" s="38"/>
      <c r="J74" s="39"/>
      <c r="K74" s="96"/>
      <c r="L74" s="106">
        <v>17</v>
      </c>
      <c r="M74" s="70" t="s">
        <v>38</v>
      </c>
      <c r="N74" s="71" t="s">
        <v>35</v>
      </c>
      <c r="O74" s="72" t="s">
        <v>39</v>
      </c>
      <c r="P74" s="73" t="s">
        <v>40</v>
      </c>
      <c r="Q74" s="106">
        <f>L74</f>
        <v>17</v>
      </c>
      <c r="R74" s="70" t="s">
        <v>38</v>
      </c>
      <c r="S74" s="71" t="s">
        <v>35</v>
      </c>
      <c r="T74" s="72" t="s">
        <v>39</v>
      </c>
      <c r="U74" s="73" t="s">
        <v>40</v>
      </c>
      <c r="V74" s="96"/>
    </row>
    <row r="75" spans="1:22" ht="18.75" thickBot="1">
      <c r="A75">
        <v>4</v>
      </c>
      <c r="B75">
        <v>1</v>
      </c>
      <c r="C75" s="22"/>
      <c r="D75" s="35" t="str">
        <f>INDEX($D$2:$D$11,A75)</f>
        <v>LES SASICCES</v>
      </c>
      <c r="E75" s="41">
        <v>4</v>
      </c>
      <c r="F75" s="50">
        <v>86</v>
      </c>
      <c r="G75" s="36" t="str">
        <f>INDEX($D$2:$D$11,B75)</f>
        <v>TORMENTINO</v>
      </c>
      <c r="H75" s="41">
        <v>3</v>
      </c>
      <c r="I75" s="51">
        <v>80</v>
      </c>
      <c r="J75" s="39"/>
      <c r="K75" s="96"/>
      <c r="L75" s="78">
        <v>1</v>
      </c>
      <c r="M75" s="74" t="s">
        <v>8</v>
      </c>
      <c r="N75" s="75">
        <v>35</v>
      </c>
      <c r="O75" s="76">
        <v>1280.5</v>
      </c>
      <c r="P75" s="105">
        <v>75.32352941176471</v>
      </c>
      <c r="Q75" s="78">
        <v>6</v>
      </c>
      <c r="R75" s="74" t="s">
        <v>71</v>
      </c>
      <c r="S75" s="75">
        <v>20</v>
      </c>
      <c r="T75" s="76">
        <v>1201</v>
      </c>
      <c r="U75" s="105">
        <v>70.6470588235294</v>
      </c>
      <c r="V75" s="96"/>
    </row>
    <row r="76" spans="1:22" ht="18.75" thickBot="1">
      <c r="A76">
        <v>3</v>
      </c>
      <c r="B76">
        <v>2</v>
      </c>
      <c r="C76" s="22"/>
      <c r="D76" s="35" t="str">
        <f>INDEX($D$2:$D$11,A76)</f>
        <v>NEW TIM</v>
      </c>
      <c r="E76" s="41">
        <v>1</v>
      </c>
      <c r="F76" s="50">
        <v>71.5</v>
      </c>
      <c r="G76" s="36" t="str">
        <f>INDEX($D$2:$D$11,B76)</f>
        <v>AD CAPOCCHIAM</v>
      </c>
      <c r="H76" s="43">
        <v>1</v>
      </c>
      <c r="I76" s="50">
        <v>69</v>
      </c>
      <c r="J76" s="39"/>
      <c r="K76" s="96"/>
      <c r="L76" s="79">
        <v>2</v>
      </c>
      <c r="M76" s="74" t="s">
        <v>1</v>
      </c>
      <c r="N76" s="75">
        <v>31</v>
      </c>
      <c r="O76" s="76">
        <v>1268.5</v>
      </c>
      <c r="P76" s="105">
        <v>74.61764705882354</v>
      </c>
      <c r="Q76" s="79">
        <v>7</v>
      </c>
      <c r="R76" s="74" t="s">
        <v>32</v>
      </c>
      <c r="S76" s="75">
        <v>19</v>
      </c>
      <c r="T76" s="76">
        <v>1198</v>
      </c>
      <c r="U76" s="105">
        <v>70.47058823529412</v>
      </c>
      <c r="V76" s="96"/>
    </row>
    <row r="77" spans="1:22" ht="18.75" thickBot="1">
      <c r="A77">
        <v>7</v>
      </c>
      <c r="B77">
        <v>8</v>
      </c>
      <c r="C77" s="22"/>
      <c r="D77" s="35" t="str">
        <f>INDEX($D$2:$D$11,A77)</f>
        <v>CUCCIOLO</v>
      </c>
      <c r="E77" s="41">
        <v>2</v>
      </c>
      <c r="F77" s="51">
        <v>72.5</v>
      </c>
      <c r="G77" s="36" t="str">
        <f>INDEX($D$2:$D$11,B77)</f>
        <v>TORO LOCO</v>
      </c>
      <c r="H77" s="43">
        <v>2</v>
      </c>
      <c r="I77" s="50">
        <v>73</v>
      </c>
      <c r="J77" s="39"/>
      <c r="K77" s="96"/>
      <c r="L77" s="79">
        <v>3</v>
      </c>
      <c r="M77" s="74" t="s">
        <v>20</v>
      </c>
      <c r="N77" s="75">
        <v>30</v>
      </c>
      <c r="O77" s="76">
        <v>1244</v>
      </c>
      <c r="P77" s="105">
        <v>73.17647058823529</v>
      </c>
      <c r="Q77" s="79">
        <v>8</v>
      </c>
      <c r="R77" s="74" t="s">
        <v>5</v>
      </c>
      <c r="S77" s="75">
        <v>19</v>
      </c>
      <c r="T77" s="76">
        <v>1156.5</v>
      </c>
      <c r="U77" s="105">
        <v>68.02941176470588</v>
      </c>
      <c r="V77" s="96"/>
    </row>
    <row r="78" spans="1:22" ht="18.75" thickBot="1">
      <c r="A78">
        <v>6</v>
      </c>
      <c r="B78">
        <v>9</v>
      </c>
      <c r="C78" s="22"/>
      <c r="D78" s="35" t="str">
        <f>INDEX($D$2:$D$11,A78)</f>
        <v>MO MUORI</v>
      </c>
      <c r="E78" s="41">
        <v>1</v>
      </c>
      <c r="F78" s="51">
        <v>71</v>
      </c>
      <c r="G78" s="36" t="str">
        <f>INDEX($D$2:$D$11,B78)</f>
        <v>ALBATROS</v>
      </c>
      <c r="H78" s="43">
        <v>0</v>
      </c>
      <c r="I78" s="50">
        <v>63.5</v>
      </c>
      <c r="J78" s="39"/>
      <c r="K78" s="96"/>
      <c r="L78" s="79">
        <v>4</v>
      </c>
      <c r="M78" s="74" t="s">
        <v>6</v>
      </c>
      <c r="N78" s="75">
        <v>23</v>
      </c>
      <c r="O78" s="76">
        <v>1197</v>
      </c>
      <c r="P78" s="105">
        <v>70.41176470588235</v>
      </c>
      <c r="Q78" s="79">
        <v>9</v>
      </c>
      <c r="R78" s="74" t="s">
        <v>3</v>
      </c>
      <c r="S78" s="75">
        <v>13</v>
      </c>
      <c r="T78" s="76">
        <v>1178.5</v>
      </c>
      <c r="U78" s="105">
        <v>69.32352941176471</v>
      </c>
      <c r="V78" s="96"/>
    </row>
    <row r="79" spans="1:22" ht="18.75" thickBot="1">
      <c r="A79">
        <v>5</v>
      </c>
      <c r="B79">
        <v>10</v>
      </c>
      <c r="C79" s="22"/>
      <c r="D79" s="35" t="str">
        <f>INDEX($D$2:$D$11,A79)</f>
        <v>LAUDANO VI PUNIRA'</v>
      </c>
      <c r="E79" s="41">
        <v>6</v>
      </c>
      <c r="F79" s="51">
        <v>85.5</v>
      </c>
      <c r="G79" s="36" t="str">
        <f>INDEX($D$2:$D$11,B79)</f>
        <v>REAL VITELLOZZO</v>
      </c>
      <c r="H79" s="43">
        <v>0</v>
      </c>
      <c r="I79" s="50">
        <v>61.5</v>
      </c>
      <c r="J79" s="39"/>
      <c r="K79" s="96"/>
      <c r="L79" s="80">
        <v>5</v>
      </c>
      <c r="M79" s="81" t="s">
        <v>7</v>
      </c>
      <c r="N79" s="82">
        <v>22</v>
      </c>
      <c r="O79" s="89">
        <v>1157.5</v>
      </c>
      <c r="P79" s="107">
        <v>68.08823529411765</v>
      </c>
      <c r="Q79" s="80">
        <v>10</v>
      </c>
      <c r="R79" s="81" t="s">
        <v>4</v>
      </c>
      <c r="S79" s="82">
        <v>9</v>
      </c>
      <c r="T79" s="89">
        <v>1183.5</v>
      </c>
      <c r="U79" s="107">
        <v>69.61764705882354</v>
      </c>
      <c r="V79" s="96"/>
    </row>
    <row r="80" spans="3:22" ht="12.75" customHeight="1" thickTop="1">
      <c r="C80" s="22"/>
      <c r="D80" s="48"/>
      <c r="E80" s="49"/>
      <c r="F80" s="44"/>
      <c r="G80" s="49"/>
      <c r="H80" s="49"/>
      <c r="I80" s="44"/>
      <c r="J80" s="44"/>
      <c r="K80" s="46"/>
      <c r="L80" s="102"/>
      <c r="M80"/>
      <c r="N80"/>
      <c r="P80" s="103"/>
      <c r="Q80" s="102"/>
      <c r="R80" s="102"/>
      <c r="S80" s="102"/>
      <c r="T80" s="104"/>
      <c r="U80" s="103"/>
      <c r="V80" s="9"/>
    </row>
    <row r="81" spans="3:22" ht="13.5" customHeight="1" thickBot="1">
      <c r="C81" s="22"/>
      <c r="D81" s="48"/>
      <c r="E81" s="49"/>
      <c r="F81" s="44"/>
      <c r="G81" s="49"/>
      <c r="H81" s="49"/>
      <c r="I81" s="44"/>
      <c r="J81" s="44"/>
      <c r="K81" s="46"/>
      <c r="L81" s="102"/>
      <c r="M81"/>
      <c r="N81"/>
      <c r="P81" s="103"/>
      <c r="Q81" s="102"/>
      <c r="R81" s="102"/>
      <c r="S81" s="102"/>
      <c r="T81" s="104"/>
      <c r="U81" s="103"/>
      <c r="V81" s="9"/>
    </row>
    <row r="82" spans="3:22" ht="15.75" customHeight="1" thickBot="1" thickTop="1">
      <c r="C82" s="34" t="s">
        <v>49</v>
      </c>
      <c r="D82" s="35">
        <v>37269</v>
      </c>
      <c r="E82" s="36"/>
      <c r="F82" s="38"/>
      <c r="G82" s="36"/>
      <c r="H82" s="37"/>
      <c r="I82" s="38"/>
      <c r="J82" s="39"/>
      <c r="K82" s="46"/>
      <c r="L82" s="106">
        <v>18</v>
      </c>
      <c r="M82" s="70" t="s">
        <v>38</v>
      </c>
      <c r="N82" s="71" t="s">
        <v>35</v>
      </c>
      <c r="O82" s="72" t="s">
        <v>39</v>
      </c>
      <c r="P82" s="73" t="s">
        <v>40</v>
      </c>
      <c r="Q82" s="106">
        <f>L82</f>
        <v>18</v>
      </c>
      <c r="R82" s="70" t="s">
        <v>38</v>
      </c>
      <c r="S82" s="71" t="s">
        <v>35</v>
      </c>
      <c r="T82" s="72" t="s">
        <v>39</v>
      </c>
      <c r="U82" s="73" t="s">
        <v>40</v>
      </c>
      <c r="V82" s="9"/>
    </row>
    <row r="83" spans="1:23" ht="18.75" thickBot="1">
      <c r="A83">
        <v>8</v>
      </c>
      <c r="B83">
        <v>3</v>
      </c>
      <c r="C83" s="22"/>
      <c r="D83" s="35" t="str">
        <f>INDEX($D$2:$D$11,A83)</f>
        <v>TORO LOCO</v>
      </c>
      <c r="E83" s="41">
        <v>1</v>
      </c>
      <c r="F83" s="50">
        <v>66.5</v>
      </c>
      <c r="G83" s="36" t="str">
        <f>INDEX($D$2:$D$11,B83)</f>
        <v>NEW TIM</v>
      </c>
      <c r="H83" s="41">
        <v>1</v>
      </c>
      <c r="I83" s="51">
        <v>67.5</v>
      </c>
      <c r="J83" s="39"/>
      <c r="K83" s="46"/>
      <c r="L83" s="78">
        <v>1</v>
      </c>
      <c r="M83" s="74" t="s">
        <v>8</v>
      </c>
      <c r="N83" s="75">
        <v>38</v>
      </c>
      <c r="O83" s="76">
        <v>1360.5</v>
      </c>
      <c r="P83" s="105">
        <v>75.58333333333333</v>
      </c>
      <c r="Q83" s="78">
        <v>6</v>
      </c>
      <c r="R83" s="74" t="s">
        <v>7</v>
      </c>
      <c r="S83" s="75">
        <v>22</v>
      </c>
      <c r="T83" s="76">
        <v>1219</v>
      </c>
      <c r="U83" s="105">
        <v>67.72222222222223</v>
      </c>
      <c r="V83" s="9"/>
      <c r="W83" s="12"/>
    </row>
    <row r="84" spans="1:22" ht="18.75" thickBot="1">
      <c r="A84">
        <v>2</v>
      </c>
      <c r="B84">
        <v>4</v>
      </c>
      <c r="C84" s="22"/>
      <c r="D84" s="35" t="str">
        <f>INDEX($D$2:$D$11,A84)</f>
        <v>AD CAPOCCHIAM</v>
      </c>
      <c r="E84" s="41">
        <v>1</v>
      </c>
      <c r="F84" s="50">
        <v>69</v>
      </c>
      <c r="G84" s="36" t="str">
        <f>INDEX($D$2:$D$11,B84)</f>
        <v>LES SASICCES</v>
      </c>
      <c r="H84" s="43">
        <v>0</v>
      </c>
      <c r="I84" s="50">
        <v>65</v>
      </c>
      <c r="J84" s="39"/>
      <c r="K84" s="46"/>
      <c r="L84" s="79">
        <v>2</v>
      </c>
      <c r="M84" s="74" t="s">
        <v>1</v>
      </c>
      <c r="N84" s="75">
        <v>31</v>
      </c>
      <c r="O84" s="76">
        <v>1333.5</v>
      </c>
      <c r="P84" s="105">
        <v>74.08333333333333</v>
      </c>
      <c r="Q84" s="79">
        <v>7</v>
      </c>
      <c r="R84" s="74" t="s">
        <v>71</v>
      </c>
      <c r="S84" s="75">
        <v>21</v>
      </c>
      <c r="T84" s="76">
        <v>1264.5</v>
      </c>
      <c r="U84" s="105">
        <v>70.25</v>
      </c>
      <c r="V84" s="9"/>
    </row>
    <row r="85" spans="1:22" ht="18.75" thickBot="1">
      <c r="A85">
        <v>1</v>
      </c>
      <c r="B85">
        <v>5</v>
      </c>
      <c r="C85" s="22"/>
      <c r="D85" s="35" t="str">
        <f>INDEX($D$2:$D$11,A85)</f>
        <v>TORMENTINO</v>
      </c>
      <c r="E85" s="41">
        <v>0</v>
      </c>
      <c r="F85" s="51">
        <v>66</v>
      </c>
      <c r="G85" s="36" t="str">
        <f>INDEX($D$2:$D$11,B85)</f>
        <v>LAUDANO VI PUNIRA'</v>
      </c>
      <c r="H85" s="43">
        <v>0</v>
      </c>
      <c r="I85" s="50">
        <v>63.5</v>
      </c>
      <c r="J85" s="39"/>
      <c r="K85" s="46"/>
      <c r="L85" s="79">
        <v>3</v>
      </c>
      <c r="M85" s="74" t="s">
        <v>20</v>
      </c>
      <c r="N85" s="75">
        <v>30</v>
      </c>
      <c r="O85" s="76">
        <v>1312.5</v>
      </c>
      <c r="P85" s="105">
        <v>72.91666666666667</v>
      </c>
      <c r="Q85" s="79">
        <v>8</v>
      </c>
      <c r="R85" s="74" t="s">
        <v>32</v>
      </c>
      <c r="S85" s="75">
        <v>20</v>
      </c>
      <c r="T85" s="76">
        <v>1263</v>
      </c>
      <c r="U85" s="105">
        <v>70.16666666666667</v>
      </c>
      <c r="V85" s="9"/>
    </row>
    <row r="86" spans="1:22" ht="18.75" thickBot="1">
      <c r="A86">
        <v>10</v>
      </c>
      <c r="B86">
        <v>6</v>
      </c>
      <c r="C86" s="22"/>
      <c r="D86" s="35" t="str">
        <f>INDEX($D$2:$D$11,A86)</f>
        <v>REAL VITELLOZZO</v>
      </c>
      <c r="E86" s="41">
        <v>1</v>
      </c>
      <c r="F86" s="51">
        <v>68.5</v>
      </c>
      <c r="G86" s="36" t="str">
        <f>INDEX($D$2:$D$11,B86)</f>
        <v>MO MUORI</v>
      </c>
      <c r="H86" s="43">
        <v>3</v>
      </c>
      <c r="I86" s="50">
        <v>80</v>
      </c>
      <c r="J86" s="39"/>
      <c r="K86" s="46"/>
      <c r="L86" s="79">
        <v>4</v>
      </c>
      <c r="M86" s="74" t="s">
        <v>6</v>
      </c>
      <c r="N86" s="75">
        <v>24</v>
      </c>
      <c r="O86" s="76">
        <v>1263</v>
      </c>
      <c r="P86" s="105">
        <v>70.16666666666667</v>
      </c>
      <c r="Q86" s="79">
        <v>9</v>
      </c>
      <c r="R86" s="74" t="s">
        <v>3</v>
      </c>
      <c r="S86" s="75">
        <v>14</v>
      </c>
      <c r="T86" s="76">
        <v>1246</v>
      </c>
      <c r="U86" s="105">
        <v>69.22222222222223</v>
      </c>
      <c r="V86" s="9"/>
    </row>
    <row r="87" spans="1:22" ht="18.75" thickBot="1">
      <c r="A87">
        <v>9</v>
      </c>
      <c r="B87">
        <v>7</v>
      </c>
      <c r="C87" s="22"/>
      <c r="D87" s="35" t="str">
        <f>INDEX($D$2:$D$11,A87)</f>
        <v>ALBATROS</v>
      </c>
      <c r="E87" s="41">
        <v>2</v>
      </c>
      <c r="F87" s="51">
        <v>76</v>
      </c>
      <c r="G87" s="36" t="str">
        <f>INDEX($D$2:$D$11,B87)</f>
        <v>CUCCIOLO</v>
      </c>
      <c r="H87" s="43">
        <v>1</v>
      </c>
      <c r="I87" s="50">
        <v>70</v>
      </c>
      <c r="J87" s="39"/>
      <c r="K87" s="46"/>
      <c r="L87" s="80">
        <v>5</v>
      </c>
      <c r="M87" s="81" t="s">
        <v>5</v>
      </c>
      <c r="N87" s="82">
        <v>22</v>
      </c>
      <c r="O87" s="89">
        <v>1225.5</v>
      </c>
      <c r="P87" s="107">
        <v>68.08333333333333</v>
      </c>
      <c r="Q87" s="80">
        <v>10</v>
      </c>
      <c r="R87" s="81" t="s">
        <v>4</v>
      </c>
      <c r="S87" s="82">
        <v>12</v>
      </c>
      <c r="T87" s="89">
        <v>1259.5</v>
      </c>
      <c r="U87" s="107">
        <v>69.97222222222223</v>
      </c>
      <c r="V87" s="9"/>
    </row>
    <row r="88" spans="13:14" ht="13.5" thickTop="1">
      <c r="M88"/>
      <c r="N88"/>
    </row>
    <row r="89" spans="13:14" ht="12.75">
      <c r="M89"/>
      <c r="N89"/>
    </row>
    <row r="90" spans="13:14" ht="12.75">
      <c r="M90"/>
      <c r="N90"/>
    </row>
    <row r="91" spans="13:14" ht="12.75">
      <c r="M91"/>
      <c r="N91"/>
    </row>
    <row r="92" spans="13:15" ht="12.75">
      <c r="M92" s="1"/>
      <c r="N92" s="1"/>
      <c r="O92" s="90"/>
    </row>
    <row r="93" spans="13:15" ht="18">
      <c r="M93" s="47"/>
      <c r="N93" s="47"/>
      <c r="O93" s="53"/>
    </row>
    <row r="94" spans="13:15" ht="18">
      <c r="M94" s="47"/>
      <c r="N94" s="47"/>
      <c r="O94" s="53"/>
    </row>
  </sheetData>
  <printOptions horizontalCentered="1" verticalCentered="1"/>
  <pageMargins left="0.31" right="0.29" top="0.44" bottom="0.5" header="0.28" footer="0.5118110236220472"/>
  <pageSetup fitToHeight="1" fitToWidth="1"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1">
    <pageSetUpPr fitToPage="1"/>
  </sheetPr>
  <dimension ref="A1:AK95"/>
  <sheetViews>
    <sheetView tabSelected="1" zoomScale="75" zoomScaleNormal="75" workbookViewId="0" topLeftCell="A61">
      <selection activeCell="E95" sqref="E95"/>
    </sheetView>
  </sheetViews>
  <sheetFormatPr defaultColWidth="9.140625" defaultRowHeight="12.75"/>
  <cols>
    <col min="1" max="1" width="3.140625" style="0" bestFit="1" customWidth="1"/>
    <col min="2" max="2" width="4.00390625" style="0" customWidth="1"/>
    <col min="3" max="3" width="4.421875" style="0" customWidth="1"/>
    <col min="4" max="4" width="21.28125" style="20" bestFit="1" customWidth="1"/>
    <col min="5" max="5" width="3.00390625" style="2" customWidth="1"/>
    <col min="6" max="6" width="6.57421875" style="31" customWidth="1"/>
    <col min="7" max="7" width="21.28125" style="2" bestFit="1" customWidth="1"/>
    <col min="8" max="8" width="3.00390625" style="2" customWidth="1"/>
    <col min="9" max="9" width="7.140625" style="31" customWidth="1"/>
    <col min="10" max="10" width="10.00390625" style="2" customWidth="1"/>
    <col min="11" max="11" width="5.7109375" style="32" customWidth="1"/>
    <col min="12" max="12" width="4.140625" style="6" customWidth="1"/>
    <col min="13" max="13" width="16.7109375" style="6" customWidth="1"/>
    <col min="14" max="14" width="4.421875" style="6" customWidth="1"/>
    <col min="15" max="15" width="10.57421875" style="52" customWidth="1"/>
    <col min="16" max="16" width="6.7109375" style="55" customWidth="1"/>
    <col min="17" max="17" width="4.421875" style="0" customWidth="1"/>
    <col min="18" max="18" width="16.7109375" style="0" customWidth="1"/>
    <col min="19" max="19" width="4.421875" style="0" customWidth="1"/>
    <col min="20" max="20" width="10.421875" style="54" customWidth="1"/>
    <col min="21" max="21" width="6.57421875" style="56" customWidth="1"/>
    <col min="22" max="22" width="4.8515625" style="0" customWidth="1"/>
    <col min="23" max="23" width="8.28125" style="0" customWidth="1"/>
    <col min="24" max="24" width="17.28125" style="0" customWidth="1"/>
    <col min="25" max="25" width="9.7109375" style="0" bestFit="1" customWidth="1"/>
    <col min="26" max="26" width="10.28125" style="0" customWidth="1"/>
    <col min="27" max="27" width="6.57421875" style="0" customWidth="1"/>
    <col min="28" max="28" width="6.00390625" style="0" customWidth="1"/>
    <col min="29" max="29" width="5.140625" style="0" customWidth="1"/>
    <col min="30" max="30" width="5.421875" style="0" customWidth="1"/>
    <col min="31" max="33" width="5.00390625" style="0" customWidth="1"/>
    <col min="34" max="34" width="5.140625" style="0" customWidth="1"/>
    <col min="35" max="37" width="5.00390625" style="0" customWidth="1"/>
    <col min="38" max="39" width="5.140625" style="0" bestFit="1" customWidth="1"/>
  </cols>
  <sheetData>
    <row r="1" spans="7:14" ht="12.75">
      <c r="G1" s="5"/>
      <c r="H1" s="5"/>
      <c r="I1" s="25"/>
      <c r="J1" s="5"/>
      <c r="K1" s="21"/>
      <c r="L1" s="7"/>
      <c r="M1" s="7"/>
      <c r="N1" s="7"/>
    </row>
    <row r="2" spans="2:25" ht="12.75">
      <c r="B2" s="23">
        <v>1</v>
      </c>
      <c r="D2" s="24" t="s">
        <v>19</v>
      </c>
      <c r="G2" s="1"/>
      <c r="H2" s="5"/>
      <c r="I2" s="25"/>
      <c r="J2" s="25"/>
      <c r="K2" s="26"/>
      <c r="L2" s="27"/>
      <c r="M2" s="27"/>
      <c r="N2" s="27"/>
      <c r="X2" t="s">
        <v>390</v>
      </c>
      <c r="Y2" s="268" t="s">
        <v>391</v>
      </c>
    </row>
    <row r="3" spans="2:14" ht="12.75">
      <c r="B3" s="23">
        <v>2</v>
      </c>
      <c r="D3" s="24" t="s">
        <v>1</v>
      </c>
      <c r="G3" s="1"/>
      <c r="H3" s="5"/>
      <c r="I3" s="25"/>
      <c r="J3" s="25"/>
      <c r="K3" s="26"/>
      <c r="L3" s="27"/>
      <c r="M3" s="27"/>
      <c r="N3" s="27"/>
    </row>
    <row r="4" spans="2:14" ht="12.75">
      <c r="B4" s="23">
        <v>3</v>
      </c>
      <c r="D4" s="24" t="s">
        <v>20</v>
      </c>
      <c r="G4" s="1"/>
      <c r="H4" s="5"/>
      <c r="I4" s="25"/>
      <c r="J4" s="25"/>
      <c r="K4" s="26"/>
      <c r="L4" s="27"/>
      <c r="M4" s="27"/>
      <c r="N4" s="27"/>
    </row>
    <row r="5" spans="2:14" ht="12.75">
      <c r="B5" s="23">
        <v>4</v>
      </c>
      <c r="D5" s="28" t="s">
        <v>6</v>
      </c>
      <c r="G5" s="1"/>
      <c r="H5" s="5"/>
      <c r="I5" s="25"/>
      <c r="J5" s="25"/>
      <c r="K5" s="26"/>
      <c r="L5" s="27"/>
      <c r="M5" s="27"/>
      <c r="N5" s="27"/>
    </row>
    <row r="6" spans="2:14" ht="12.75">
      <c r="B6" s="23">
        <v>5</v>
      </c>
      <c r="D6" s="28" t="s">
        <v>5</v>
      </c>
      <c r="G6" s="1"/>
      <c r="H6" s="29"/>
      <c r="I6" s="25"/>
      <c r="J6" s="25"/>
      <c r="K6" s="26"/>
      <c r="L6" s="27"/>
      <c r="M6" s="27"/>
      <c r="N6" s="27"/>
    </row>
    <row r="7" spans="2:14" ht="12.75">
      <c r="B7" s="23">
        <v>6</v>
      </c>
      <c r="D7" s="28" t="s">
        <v>7</v>
      </c>
      <c r="H7" s="29"/>
      <c r="I7" s="25"/>
      <c r="J7" s="25"/>
      <c r="K7" s="26"/>
      <c r="L7" s="27"/>
      <c r="M7" s="27"/>
      <c r="N7" s="27"/>
    </row>
    <row r="8" spans="2:14" ht="12.75">
      <c r="B8" s="23">
        <v>7</v>
      </c>
      <c r="D8" s="28" t="s">
        <v>2</v>
      </c>
      <c r="G8" s="1"/>
      <c r="H8" s="29"/>
      <c r="I8" s="25"/>
      <c r="J8" s="25"/>
      <c r="K8" s="26"/>
      <c r="L8" s="27"/>
      <c r="M8" s="27"/>
      <c r="N8" s="27"/>
    </row>
    <row r="9" spans="2:14" ht="12.75">
      <c r="B9" s="23">
        <v>8</v>
      </c>
      <c r="D9" s="28" t="s">
        <v>32</v>
      </c>
      <c r="G9" s="1"/>
      <c r="H9" s="29"/>
      <c r="I9" s="25"/>
      <c r="J9" s="25"/>
      <c r="K9" s="26"/>
      <c r="L9" s="27"/>
      <c r="M9" s="27"/>
      <c r="N9" s="27"/>
    </row>
    <row r="10" spans="2:14" ht="12.75">
      <c r="B10" s="23">
        <v>9</v>
      </c>
      <c r="D10" s="28" t="s">
        <v>3</v>
      </c>
      <c r="G10" s="1"/>
      <c r="H10" s="29"/>
      <c r="I10" s="25"/>
      <c r="J10" s="25"/>
      <c r="K10" s="26"/>
      <c r="L10" s="27"/>
      <c r="M10" s="27"/>
      <c r="N10" s="27"/>
    </row>
    <row r="11" spans="2:14" ht="12.75">
      <c r="B11" s="23">
        <v>10</v>
      </c>
      <c r="D11" s="30" t="s">
        <v>4</v>
      </c>
      <c r="G11" s="1"/>
      <c r="H11" s="29"/>
      <c r="I11" s="25"/>
      <c r="J11" s="25"/>
      <c r="K11" s="26"/>
      <c r="L11" s="27"/>
      <c r="M11" s="27"/>
      <c r="N11" s="27"/>
    </row>
    <row r="12" spans="2:14" ht="12.75">
      <c r="B12" s="23"/>
      <c r="D12" s="8"/>
      <c r="G12" s="1"/>
      <c r="H12" s="29"/>
      <c r="I12" s="25"/>
      <c r="J12" s="25"/>
      <c r="K12" s="26"/>
      <c r="L12" s="27"/>
      <c r="M12" s="27"/>
      <c r="N12" s="27"/>
    </row>
    <row r="13" spans="2:14" ht="12.75">
      <c r="B13" s="23"/>
      <c r="D13" s="8"/>
      <c r="G13" s="1"/>
      <c r="H13" s="29"/>
      <c r="I13" s="25"/>
      <c r="J13" s="25"/>
      <c r="K13" s="26"/>
      <c r="L13" s="27"/>
      <c r="M13" s="27"/>
      <c r="N13" s="27"/>
    </row>
    <row r="14" spans="2:14" ht="12.75">
      <c r="B14" s="23"/>
      <c r="D14" s="8"/>
      <c r="G14" s="1"/>
      <c r="H14" s="29"/>
      <c r="I14" s="25"/>
      <c r="J14" s="25"/>
      <c r="K14" s="26"/>
      <c r="L14" s="27"/>
      <c r="M14" s="27"/>
      <c r="N14" s="27"/>
    </row>
    <row r="15" spans="2:14" ht="12.75">
      <c r="B15" s="23"/>
      <c r="D15" s="8"/>
      <c r="G15" s="1"/>
      <c r="H15" s="29"/>
      <c r="I15" s="25"/>
      <c r="J15" s="25"/>
      <c r="K15" s="26"/>
      <c r="L15" s="27"/>
      <c r="M15" s="27"/>
      <c r="N15" s="27"/>
    </row>
    <row r="16" spans="7:16" ht="12.75">
      <c r="G16" s="8"/>
      <c r="H16" s="8"/>
      <c r="J16" s="31"/>
      <c r="L16" s="33"/>
      <c r="M16" s="33"/>
      <c r="N16" s="33"/>
      <c r="P16" s="56"/>
    </row>
    <row r="17" spans="7:16" ht="13.5" thickBot="1">
      <c r="G17" s="8"/>
      <c r="H17" s="8"/>
      <c r="J17" s="31"/>
      <c r="L17" s="33"/>
      <c r="M17" s="33"/>
      <c r="N17" s="33"/>
      <c r="P17" s="56"/>
    </row>
    <row r="18" spans="3:37" ht="21" customHeight="1" thickBot="1" thickTop="1">
      <c r="C18" s="34" t="s">
        <v>50</v>
      </c>
      <c r="D18" s="35">
        <v>37290</v>
      </c>
      <c r="E18" s="36"/>
      <c r="F18" s="38"/>
      <c r="G18" s="36"/>
      <c r="H18" s="37"/>
      <c r="I18" s="38"/>
      <c r="J18" s="39"/>
      <c r="K18" s="26"/>
      <c r="L18" s="110">
        <v>19</v>
      </c>
      <c r="M18" s="70" t="s">
        <v>38</v>
      </c>
      <c r="N18" s="71" t="s">
        <v>35</v>
      </c>
      <c r="O18" s="72" t="s">
        <v>39</v>
      </c>
      <c r="P18" s="73" t="s">
        <v>40</v>
      </c>
      <c r="Q18" s="110">
        <f>L18</f>
        <v>19</v>
      </c>
      <c r="R18" s="118" t="s">
        <v>38</v>
      </c>
      <c r="S18" s="114" t="s">
        <v>35</v>
      </c>
      <c r="T18" s="119" t="s">
        <v>39</v>
      </c>
      <c r="U18" s="115" t="s">
        <v>40</v>
      </c>
      <c r="V18" s="1"/>
      <c r="X18" s="63" t="s">
        <v>18</v>
      </c>
      <c r="Y18" s="64" t="s">
        <v>35</v>
      </c>
      <c r="Z18" s="65" t="s">
        <v>36</v>
      </c>
      <c r="AA18" s="66" t="s">
        <v>37</v>
      </c>
      <c r="AC18" s="67">
        <v>19</v>
      </c>
      <c r="AD18" s="68">
        <v>20</v>
      </c>
      <c r="AE18" s="67">
        <v>21</v>
      </c>
      <c r="AF18" s="68">
        <v>22</v>
      </c>
      <c r="AG18" s="67">
        <v>23</v>
      </c>
      <c r="AH18" s="68">
        <v>24</v>
      </c>
      <c r="AI18" s="67">
        <v>25</v>
      </c>
      <c r="AJ18" s="68">
        <v>26</v>
      </c>
      <c r="AK18" s="67">
        <v>27</v>
      </c>
    </row>
    <row r="19" spans="1:37" ht="18">
      <c r="A19">
        <v>1</v>
      </c>
      <c r="B19">
        <v>10</v>
      </c>
      <c r="C19" s="40"/>
      <c r="D19" s="35" t="str">
        <f>INDEX($D$2:$D$11,A19)</f>
        <v>MO MUORI</v>
      </c>
      <c r="E19" s="41">
        <v>3</v>
      </c>
      <c r="F19" s="50">
        <v>76.5</v>
      </c>
      <c r="G19" s="36" t="str">
        <f>INDEX($D$2:$D$11,B19)</f>
        <v>ALBATROS</v>
      </c>
      <c r="H19" s="41">
        <v>0</v>
      </c>
      <c r="I19" s="51">
        <v>63.5</v>
      </c>
      <c r="J19" s="39"/>
      <c r="K19" s="26"/>
      <c r="L19" s="111">
        <v>1</v>
      </c>
      <c r="M19" s="74" t="s">
        <v>8</v>
      </c>
      <c r="N19" s="75">
        <v>41</v>
      </c>
      <c r="O19" s="37">
        <v>1437</v>
      </c>
      <c r="P19" s="116">
        <v>75.63157894736842</v>
      </c>
      <c r="Q19" s="111">
        <v>6</v>
      </c>
      <c r="R19" s="74" t="s">
        <v>5</v>
      </c>
      <c r="S19" s="75">
        <v>23</v>
      </c>
      <c r="T19" s="76">
        <v>1295.5</v>
      </c>
      <c r="U19" s="116">
        <v>68.1842105263158</v>
      </c>
      <c r="V19" s="1"/>
      <c r="X19" s="74" t="s">
        <v>8</v>
      </c>
      <c r="Y19" s="75">
        <v>51</v>
      </c>
      <c r="Z19" s="76">
        <f>SUM(AB19:AK19)</f>
        <v>2000.5</v>
      </c>
      <c r="AA19" s="77">
        <f>Z19/27</f>
        <v>74.0925925925926</v>
      </c>
      <c r="AB19" s="76">
        <v>1360.5</v>
      </c>
      <c r="AC19" s="4">
        <v>76.5</v>
      </c>
      <c r="AD19" s="4">
        <v>61.5</v>
      </c>
      <c r="AE19" s="4">
        <v>71.5</v>
      </c>
      <c r="AF19" s="4">
        <v>64</v>
      </c>
      <c r="AG19" s="4">
        <v>71.5</v>
      </c>
      <c r="AH19" s="4">
        <v>67.5</v>
      </c>
      <c r="AI19" s="4">
        <v>80</v>
      </c>
      <c r="AJ19" s="4">
        <v>76</v>
      </c>
      <c r="AK19" s="4">
        <v>71.5</v>
      </c>
    </row>
    <row r="20" spans="1:37" ht="18">
      <c r="A20">
        <v>2</v>
      </c>
      <c r="B20">
        <v>9</v>
      </c>
      <c r="C20" s="42"/>
      <c r="D20" s="35" t="str">
        <f>INDEX($D$2:$D$11,A20)</f>
        <v>LES SASICCES</v>
      </c>
      <c r="E20" s="41">
        <v>5</v>
      </c>
      <c r="F20" s="50">
        <v>79</v>
      </c>
      <c r="G20" s="36" t="str">
        <f>INDEX($D$2:$D$11,B20)</f>
        <v>NEW TIM</v>
      </c>
      <c r="H20" s="41">
        <v>0</v>
      </c>
      <c r="I20" s="50">
        <v>59.5</v>
      </c>
      <c r="J20" s="39"/>
      <c r="K20" s="26"/>
      <c r="L20" s="112">
        <v>2</v>
      </c>
      <c r="M20" s="74" t="s">
        <v>1</v>
      </c>
      <c r="N20" s="75">
        <v>34</v>
      </c>
      <c r="O20" s="76">
        <v>1412.5</v>
      </c>
      <c r="P20" s="116">
        <v>74.34210526315789</v>
      </c>
      <c r="Q20" s="112">
        <v>7</v>
      </c>
      <c r="R20" s="74" t="s">
        <v>7</v>
      </c>
      <c r="S20" s="75">
        <v>23</v>
      </c>
      <c r="T20" s="76">
        <v>1288</v>
      </c>
      <c r="U20" s="116">
        <v>67.78947368421052</v>
      </c>
      <c r="V20" s="1"/>
      <c r="X20" s="74" t="s">
        <v>20</v>
      </c>
      <c r="Y20" s="75">
        <v>42</v>
      </c>
      <c r="Z20" s="76">
        <f aca="true" t="shared" si="0" ref="Z20:Z28">SUM(AB20:AK20)</f>
        <v>1952</v>
      </c>
      <c r="AA20" s="77">
        <f aca="true" t="shared" si="1" ref="AA20:AA28">Z20/27</f>
        <v>72.29629629629629</v>
      </c>
      <c r="AB20" s="76">
        <v>1312.5</v>
      </c>
      <c r="AC20" s="4">
        <v>62</v>
      </c>
      <c r="AD20" s="4">
        <v>65.5</v>
      </c>
      <c r="AE20" s="4">
        <v>75.5</v>
      </c>
      <c r="AF20" s="4">
        <v>82</v>
      </c>
      <c r="AG20" s="4">
        <v>64.5</v>
      </c>
      <c r="AH20" s="4">
        <v>72.5</v>
      </c>
      <c r="AI20" s="4">
        <v>70.5</v>
      </c>
      <c r="AJ20" s="4">
        <v>72</v>
      </c>
      <c r="AK20" s="4">
        <v>75</v>
      </c>
    </row>
    <row r="21" spans="1:37" ht="18">
      <c r="A21">
        <v>3</v>
      </c>
      <c r="B21">
        <v>8</v>
      </c>
      <c r="C21" s="42"/>
      <c r="D21" s="35" t="str">
        <f>INDEX($D$2:$D$11,A21)</f>
        <v>REAL VITELLOZZO</v>
      </c>
      <c r="E21" s="41">
        <v>0</v>
      </c>
      <c r="F21" s="51">
        <v>62</v>
      </c>
      <c r="G21" s="36" t="str">
        <f>INDEX($D$2:$D$11,B21)</f>
        <v>TORO LOCO</v>
      </c>
      <c r="H21" s="41">
        <v>3</v>
      </c>
      <c r="I21" s="50">
        <v>75</v>
      </c>
      <c r="J21" s="39"/>
      <c r="K21" s="46"/>
      <c r="L21" s="112">
        <v>3</v>
      </c>
      <c r="M21" s="74" t="s">
        <v>20</v>
      </c>
      <c r="N21" s="75">
        <v>30</v>
      </c>
      <c r="O21" s="76">
        <v>1374.5</v>
      </c>
      <c r="P21" s="116">
        <v>72.34210526315789</v>
      </c>
      <c r="Q21" s="112">
        <v>8</v>
      </c>
      <c r="R21" s="74" t="s">
        <v>71</v>
      </c>
      <c r="S21" s="75">
        <v>21</v>
      </c>
      <c r="T21" s="76">
        <v>1329.5</v>
      </c>
      <c r="U21" s="116">
        <v>69.97368421052632</v>
      </c>
      <c r="V21" s="1"/>
      <c r="X21" s="74" t="s">
        <v>6</v>
      </c>
      <c r="Y21" s="75">
        <v>42</v>
      </c>
      <c r="Z21" s="76">
        <f t="shared" si="0"/>
        <v>1900.5</v>
      </c>
      <c r="AA21" s="77">
        <f t="shared" si="1"/>
        <v>70.38888888888889</v>
      </c>
      <c r="AB21" s="76">
        <v>1263</v>
      </c>
      <c r="AC21" s="4">
        <v>76.5</v>
      </c>
      <c r="AD21" s="4">
        <v>73</v>
      </c>
      <c r="AE21" s="4">
        <v>57.5</v>
      </c>
      <c r="AF21" s="4">
        <v>73.5</v>
      </c>
      <c r="AG21" s="4">
        <v>80</v>
      </c>
      <c r="AH21" s="4">
        <v>71.5</v>
      </c>
      <c r="AI21" s="4">
        <v>71</v>
      </c>
      <c r="AJ21" s="4">
        <v>73</v>
      </c>
      <c r="AK21" s="4">
        <v>61.5</v>
      </c>
    </row>
    <row r="22" spans="1:37" ht="18">
      <c r="A22">
        <v>4</v>
      </c>
      <c r="B22">
        <v>7</v>
      </c>
      <c r="C22" s="42"/>
      <c r="D22" s="35" t="str">
        <f>INDEX($D$2:$D$11,A22)</f>
        <v>TORMENTINO</v>
      </c>
      <c r="E22" s="41">
        <v>3</v>
      </c>
      <c r="F22" s="51">
        <v>76.5</v>
      </c>
      <c r="G22" s="36" t="str">
        <f>INDEX($D$2:$D$11,B22)</f>
        <v>LAUDANO VI PUNIRA'</v>
      </c>
      <c r="H22" s="41">
        <v>0</v>
      </c>
      <c r="I22" s="50">
        <v>65</v>
      </c>
      <c r="J22" s="39"/>
      <c r="K22" s="46"/>
      <c r="L22" s="112">
        <v>4</v>
      </c>
      <c r="M22" s="74" t="s">
        <v>6</v>
      </c>
      <c r="N22" s="75">
        <v>27</v>
      </c>
      <c r="O22" s="76">
        <v>1339.5</v>
      </c>
      <c r="P22" s="116">
        <v>70.5</v>
      </c>
      <c r="Q22" s="112">
        <v>9</v>
      </c>
      <c r="R22" s="74" t="s">
        <v>3</v>
      </c>
      <c r="S22" s="75">
        <v>14</v>
      </c>
      <c r="T22" s="76">
        <v>1305.5</v>
      </c>
      <c r="U22" s="116">
        <v>68.71052631578948</v>
      </c>
      <c r="V22" s="1"/>
      <c r="X22" s="74" t="s">
        <v>1</v>
      </c>
      <c r="Y22" s="75">
        <v>40</v>
      </c>
      <c r="Z22" s="76">
        <f t="shared" si="0"/>
        <v>1950</v>
      </c>
      <c r="AA22" s="77">
        <f t="shared" si="1"/>
        <v>72.22222222222223</v>
      </c>
      <c r="AB22" s="76">
        <v>1333.5</v>
      </c>
      <c r="AC22" s="4">
        <v>79</v>
      </c>
      <c r="AD22" s="4">
        <v>68.5</v>
      </c>
      <c r="AE22" s="4">
        <v>64</v>
      </c>
      <c r="AF22" s="4">
        <v>68</v>
      </c>
      <c r="AG22" s="4">
        <v>68.5</v>
      </c>
      <c r="AH22" s="4">
        <v>61.5</v>
      </c>
      <c r="AI22" s="4">
        <v>63.5</v>
      </c>
      <c r="AJ22" s="4">
        <v>66.5</v>
      </c>
      <c r="AK22" s="4">
        <v>77</v>
      </c>
    </row>
    <row r="23" spans="1:37" ht="18.75" thickBot="1">
      <c r="A23">
        <v>5</v>
      </c>
      <c r="B23">
        <v>6</v>
      </c>
      <c r="C23" s="42"/>
      <c r="D23" s="35" t="str">
        <f>INDEX($D$2:$D$11,A23)</f>
        <v>AD CAPOCCHIAM</v>
      </c>
      <c r="E23" s="41">
        <v>1</v>
      </c>
      <c r="F23" s="51">
        <v>70</v>
      </c>
      <c r="G23" s="36" t="str">
        <f>INDEX($D$2:$D$11,B23)</f>
        <v>CUCCIOLO</v>
      </c>
      <c r="H23" s="41">
        <v>1</v>
      </c>
      <c r="I23" s="50">
        <v>69</v>
      </c>
      <c r="J23" s="39"/>
      <c r="K23" s="46"/>
      <c r="L23" s="113">
        <v>5</v>
      </c>
      <c r="M23" s="81" t="s">
        <v>32</v>
      </c>
      <c r="N23" s="82">
        <v>23</v>
      </c>
      <c r="O23" s="89">
        <v>1338</v>
      </c>
      <c r="P23" s="117">
        <v>70.42105263157895</v>
      </c>
      <c r="Q23" s="113">
        <v>10</v>
      </c>
      <c r="R23" s="81" t="s">
        <v>4</v>
      </c>
      <c r="S23" s="82">
        <v>12</v>
      </c>
      <c r="T23" s="89">
        <v>1323</v>
      </c>
      <c r="U23" s="117">
        <v>69.63157894736842</v>
      </c>
      <c r="V23" s="46"/>
      <c r="X23" s="74" t="s">
        <v>32</v>
      </c>
      <c r="Y23" s="75">
        <v>36</v>
      </c>
      <c r="Z23" s="76">
        <f t="shared" si="0"/>
        <v>1908</v>
      </c>
      <c r="AA23" s="77">
        <f t="shared" si="1"/>
        <v>70.66666666666667</v>
      </c>
      <c r="AB23" s="76">
        <v>1263</v>
      </c>
      <c r="AC23" s="4">
        <v>75</v>
      </c>
      <c r="AD23" s="4">
        <v>67</v>
      </c>
      <c r="AE23" s="4">
        <v>74</v>
      </c>
      <c r="AF23" s="4">
        <v>74</v>
      </c>
      <c r="AG23" s="4">
        <v>64</v>
      </c>
      <c r="AH23" s="4">
        <v>68</v>
      </c>
      <c r="AI23" s="4">
        <v>60</v>
      </c>
      <c r="AJ23" s="4">
        <v>86</v>
      </c>
      <c r="AK23" s="4">
        <v>77</v>
      </c>
    </row>
    <row r="24" spans="3:37" ht="18.75" thickTop="1">
      <c r="C24" s="22"/>
      <c r="D24" s="48"/>
      <c r="E24" s="49"/>
      <c r="F24" s="44"/>
      <c r="G24" s="49"/>
      <c r="H24" s="49"/>
      <c r="I24" s="44"/>
      <c r="J24" s="44"/>
      <c r="K24" s="46"/>
      <c r="L24" s="1"/>
      <c r="M24" s="1"/>
      <c r="N24" s="1"/>
      <c r="O24" s="1"/>
      <c r="P24" s="1"/>
      <c r="Q24" s="1"/>
      <c r="R24" s="1"/>
      <c r="S24" s="1"/>
      <c r="T24" s="1"/>
      <c r="U24" s="1"/>
      <c r="V24" s="46"/>
      <c r="X24" s="74" t="s">
        <v>5</v>
      </c>
      <c r="Y24" s="75">
        <v>35</v>
      </c>
      <c r="Z24" s="76">
        <f t="shared" si="0"/>
        <v>1860.5</v>
      </c>
      <c r="AA24" s="77">
        <f t="shared" si="1"/>
        <v>68.9074074074074</v>
      </c>
      <c r="AB24" s="76">
        <v>1225.5</v>
      </c>
      <c r="AC24" s="4">
        <v>70</v>
      </c>
      <c r="AD24" s="4">
        <v>68.5</v>
      </c>
      <c r="AE24" s="4">
        <v>66</v>
      </c>
      <c r="AF24" s="4">
        <v>77</v>
      </c>
      <c r="AG24" s="4">
        <v>67.5</v>
      </c>
      <c r="AH24" s="4">
        <v>66.5</v>
      </c>
      <c r="AI24" s="4">
        <v>80.5</v>
      </c>
      <c r="AJ24" s="4">
        <v>67.5</v>
      </c>
      <c r="AK24" s="4">
        <v>71.5</v>
      </c>
    </row>
    <row r="25" spans="3:37" ht="18.75" thickBot="1">
      <c r="C25" s="22"/>
      <c r="D25" s="48"/>
      <c r="E25" s="49"/>
      <c r="F25" s="44"/>
      <c r="G25" s="49"/>
      <c r="H25" s="49"/>
      <c r="I25" s="44"/>
      <c r="J25" s="44"/>
      <c r="K25" s="46"/>
      <c r="L25" s="1"/>
      <c r="M25" s="1"/>
      <c r="N25" s="1"/>
      <c r="O25" s="1"/>
      <c r="P25" s="1"/>
      <c r="Q25" s="1"/>
      <c r="R25" s="1"/>
      <c r="S25" s="1"/>
      <c r="T25" s="1"/>
      <c r="U25" s="1"/>
      <c r="V25" s="46"/>
      <c r="X25" s="74" t="s">
        <v>7</v>
      </c>
      <c r="Y25" s="75">
        <v>34</v>
      </c>
      <c r="Z25" s="76">
        <f t="shared" si="0"/>
        <v>1836.5</v>
      </c>
      <c r="AA25" s="77">
        <f t="shared" si="1"/>
        <v>68.01851851851852</v>
      </c>
      <c r="AB25" s="76">
        <v>1219</v>
      </c>
      <c r="AC25" s="4">
        <v>69</v>
      </c>
      <c r="AD25" s="4">
        <v>64</v>
      </c>
      <c r="AE25" s="4">
        <v>72.5</v>
      </c>
      <c r="AF25" s="4">
        <v>72</v>
      </c>
      <c r="AG25" s="4">
        <v>70</v>
      </c>
      <c r="AH25" s="4">
        <v>60</v>
      </c>
      <c r="AI25" s="4">
        <v>74</v>
      </c>
      <c r="AJ25" s="4">
        <v>74</v>
      </c>
      <c r="AK25" s="4">
        <v>62</v>
      </c>
    </row>
    <row r="26" spans="3:37" ht="19.5" thickBot="1" thickTop="1">
      <c r="C26" s="34" t="s">
        <v>51</v>
      </c>
      <c r="D26" s="35">
        <v>37297</v>
      </c>
      <c r="E26" s="36"/>
      <c r="F26" s="38"/>
      <c r="G26" s="36"/>
      <c r="H26" s="37"/>
      <c r="I26" s="38"/>
      <c r="J26" s="39"/>
      <c r="K26" s="46"/>
      <c r="L26" s="110">
        <v>20</v>
      </c>
      <c r="M26" s="70" t="s">
        <v>38</v>
      </c>
      <c r="N26" s="71" t="s">
        <v>35</v>
      </c>
      <c r="O26" s="72" t="s">
        <v>39</v>
      </c>
      <c r="P26" s="73" t="s">
        <v>40</v>
      </c>
      <c r="Q26" s="110">
        <f>L26</f>
        <v>20</v>
      </c>
      <c r="R26" s="118" t="s">
        <v>38</v>
      </c>
      <c r="S26" s="114" t="s">
        <v>35</v>
      </c>
      <c r="T26" s="119" t="s">
        <v>39</v>
      </c>
      <c r="U26" s="115" t="s">
        <v>40</v>
      </c>
      <c r="V26" s="46"/>
      <c r="X26" s="74" t="s">
        <v>71</v>
      </c>
      <c r="Y26" s="75">
        <v>33</v>
      </c>
      <c r="Z26" s="76">
        <f t="shared" si="0"/>
        <v>1863</v>
      </c>
      <c r="AA26" s="77">
        <f t="shared" si="1"/>
        <v>69</v>
      </c>
      <c r="AB26" s="76">
        <v>1264.5</v>
      </c>
      <c r="AC26" s="4">
        <v>65</v>
      </c>
      <c r="AD26" s="4">
        <v>69</v>
      </c>
      <c r="AE26" s="4">
        <v>65.5</v>
      </c>
      <c r="AF26" s="4">
        <v>62.5</v>
      </c>
      <c r="AG26" s="4">
        <v>72</v>
      </c>
      <c r="AH26" s="4">
        <v>70</v>
      </c>
      <c r="AI26" s="4">
        <v>64.5</v>
      </c>
      <c r="AJ26" s="4">
        <v>68</v>
      </c>
      <c r="AK26" s="4">
        <v>62</v>
      </c>
    </row>
    <row r="27" spans="1:37" ht="18">
      <c r="A27">
        <v>1</v>
      </c>
      <c r="B27">
        <v>9</v>
      </c>
      <c r="C27" s="22"/>
      <c r="D27" s="35" t="str">
        <f>INDEX($D$2:$D$11,A27)</f>
        <v>MO MUORI</v>
      </c>
      <c r="E27" s="41">
        <v>0</v>
      </c>
      <c r="F27" s="50">
        <v>61.5</v>
      </c>
      <c r="G27" s="36" t="str">
        <f>INDEX($D$2:$D$11,B27)</f>
        <v>NEW TIM</v>
      </c>
      <c r="H27" s="41">
        <v>3</v>
      </c>
      <c r="I27" s="51">
        <v>73</v>
      </c>
      <c r="J27" s="39"/>
      <c r="K27" s="46"/>
      <c r="L27" s="111">
        <v>1</v>
      </c>
      <c r="M27" s="74" t="s">
        <v>8</v>
      </c>
      <c r="N27" s="75">
        <v>41</v>
      </c>
      <c r="O27" s="37">
        <v>1498.5</v>
      </c>
      <c r="P27" s="116">
        <v>74.925</v>
      </c>
      <c r="Q27" s="111">
        <v>6</v>
      </c>
      <c r="R27" s="74" t="s">
        <v>71</v>
      </c>
      <c r="S27" s="75">
        <v>24</v>
      </c>
      <c r="T27" s="76">
        <v>1398.5</v>
      </c>
      <c r="U27" s="116">
        <v>69.925</v>
      </c>
      <c r="V27" s="46"/>
      <c r="X27" s="74" t="s">
        <v>3</v>
      </c>
      <c r="Y27" s="75">
        <v>26</v>
      </c>
      <c r="Z27" s="76">
        <f t="shared" si="0"/>
        <v>1878.5</v>
      </c>
      <c r="AA27" s="77">
        <f t="shared" si="1"/>
        <v>69.57407407407408</v>
      </c>
      <c r="AB27" s="76">
        <v>1246</v>
      </c>
      <c r="AC27" s="4">
        <v>59.5</v>
      </c>
      <c r="AD27" s="4">
        <v>73</v>
      </c>
      <c r="AE27" s="4">
        <v>69.5</v>
      </c>
      <c r="AF27" s="4">
        <v>69</v>
      </c>
      <c r="AG27" s="4">
        <v>64.5</v>
      </c>
      <c r="AH27" s="4">
        <v>82.5</v>
      </c>
      <c r="AI27" s="4">
        <v>74</v>
      </c>
      <c r="AJ27" s="4">
        <v>60</v>
      </c>
      <c r="AK27" s="4">
        <v>80.5</v>
      </c>
    </row>
    <row r="28" spans="1:37" ht="18.75" thickBot="1">
      <c r="A28">
        <v>2</v>
      </c>
      <c r="B28">
        <v>8</v>
      </c>
      <c r="C28" s="22"/>
      <c r="D28" s="35" t="str">
        <f>INDEX($D$2:$D$11,A28)</f>
        <v>LES SASICCES</v>
      </c>
      <c r="E28" s="41">
        <v>1</v>
      </c>
      <c r="F28" s="50">
        <v>68.5</v>
      </c>
      <c r="G28" s="36" t="str">
        <f>INDEX($D$2:$D$11,B28)</f>
        <v>TORO LOCO</v>
      </c>
      <c r="H28" s="41">
        <v>1</v>
      </c>
      <c r="I28" s="50">
        <v>67</v>
      </c>
      <c r="J28" s="39"/>
      <c r="K28" s="46"/>
      <c r="L28" s="112">
        <v>2</v>
      </c>
      <c r="M28" s="74" t="s">
        <v>1</v>
      </c>
      <c r="N28" s="75">
        <v>35</v>
      </c>
      <c r="O28" s="76">
        <v>1481</v>
      </c>
      <c r="P28" s="116">
        <v>74.05</v>
      </c>
      <c r="Q28" s="112">
        <v>7</v>
      </c>
      <c r="R28" s="74" t="s">
        <v>5</v>
      </c>
      <c r="S28" s="75">
        <v>24</v>
      </c>
      <c r="T28" s="76">
        <v>1364</v>
      </c>
      <c r="U28" s="116">
        <v>68.2</v>
      </c>
      <c r="V28" s="46"/>
      <c r="X28" s="81" t="s">
        <v>4</v>
      </c>
      <c r="Y28" s="82">
        <v>18</v>
      </c>
      <c r="Z28" s="76">
        <f t="shared" si="0"/>
        <v>1833</v>
      </c>
      <c r="AA28" s="77">
        <f t="shared" si="1"/>
        <v>67.88888888888889</v>
      </c>
      <c r="AB28" s="76">
        <v>1259.5</v>
      </c>
      <c r="AC28" s="4">
        <v>63.5</v>
      </c>
      <c r="AD28" s="4">
        <v>66.5</v>
      </c>
      <c r="AE28" s="4">
        <v>65</v>
      </c>
      <c r="AF28" s="4">
        <v>63.5</v>
      </c>
      <c r="AG28" s="4">
        <v>63</v>
      </c>
      <c r="AH28" s="4">
        <v>60</v>
      </c>
      <c r="AI28" s="4">
        <v>60.5</v>
      </c>
      <c r="AJ28" s="4">
        <v>72</v>
      </c>
      <c r="AK28" s="4">
        <v>59.5</v>
      </c>
    </row>
    <row r="29" spans="1:22" ht="18.75" thickTop="1">
      <c r="A29">
        <v>3</v>
      </c>
      <c r="B29">
        <v>7</v>
      </c>
      <c r="C29" s="22"/>
      <c r="D29" s="35" t="str">
        <f>INDEX($D$2:$D$11,A29)</f>
        <v>REAL VITELLOZZO</v>
      </c>
      <c r="E29" s="41">
        <v>0</v>
      </c>
      <c r="F29" s="51">
        <v>65.5</v>
      </c>
      <c r="G29" s="36" t="str">
        <f>INDEX($D$2:$D$11,B29)</f>
        <v>LAUDANO VI PUNIRA'</v>
      </c>
      <c r="H29" s="41">
        <v>1</v>
      </c>
      <c r="I29" s="50">
        <v>69</v>
      </c>
      <c r="J29" s="39"/>
      <c r="K29" s="46"/>
      <c r="L29" s="112">
        <v>3</v>
      </c>
      <c r="M29" s="74" t="s">
        <v>20</v>
      </c>
      <c r="N29" s="75">
        <v>30</v>
      </c>
      <c r="O29" s="76">
        <v>1440</v>
      </c>
      <c r="P29" s="116">
        <v>72</v>
      </c>
      <c r="Q29" s="112">
        <v>8</v>
      </c>
      <c r="R29" s="74" t="s">
        <v>7</v>
      </c>
      <c r="S29" s="75">
        <v>23</v>
      </c>
      <c r="T29" s="76">
        <v>1352</v>
      </c>
      <c r="U29" s="116">
        <v>67.6</v>
      </c>
      <c r="V29" s="46"/>
    </row>
    <row r="30" spans="1:22" ht="18">
      <c r="A30">
        <v>4</v>
      </c>
      <c r="B30">
        <v>6</v>
      </c>
      <c r="C30" s="22"/>
      <c r="D30" s="35" t="str">
        <f>INDEX($D$2:$D$11,A30)</f>
        <v>TORMENTINO</v>
      </c>
      <c r="E30" s="41">
        <v>2</v>
      </c>
      <c r="F30" s="51">
        <v>73</v>
      </c>
      <c r="G30" s="36" t="str">
        <f>INDEX($D$2:$D$11,B30)</f>
        <v>CUCCIOLO</v>
      </c>
      <c r="H30" s="41">
        <v>0</v>
      </c>
      <c r="I30" s="50">
        <v>64</v>
      </c>
      <c r="J30" s="39"/>
      <c r="K30" s="46"/>
      <c r="L30" s="112">
        <v>4</v>
      </c>
      <c r="M30" s="74" t="s">
        <v>6</v>
      </c>
      <c r="N30" s="75">
        <v>30</v>
      </c>
      <c r="O30" s="76">
        <v>1412.5</v>
      </c>
      <c r="P30" s="116">
        <v>70.625</v>
      </c>
      <c r="Q30" s="112">
        <v>9</v>
      </c>
      <c r="R30" s="74" t="s">
        <v>3</v>
      </c>
      <c r="S30" s="75">
        <v>17</v>
      </c>
      <c r="T30" s="76">
        <v>1378.5</v>
      </c>
      <c r="U30" s="116">
        <v>68.925</v>
      </c>
      <c r="V30" s="46"/>
    </row>
    <row r="31" spans="1:22" ht="18.75" thickBot="1">
      <c r="A31">
        <v>5</v>
      </c>
      <c r="B31">
        <v>10</v>
      </c>
      <c r="C31" s="22"/>
      <c r="D31" s="35" t="str">
        <f>INDEX($D$2:$D$11,A31)</f>
        <v>AD CAPOCCHIAM</v>
      </c>
      <c r="E31" s="41">
        <v>1</v>
      </c>
      <c r="F31" s="51">
        <v>68.5</v>
      </c>
      <c r="G31" s="36" t="str">
        <f>INDEX($D$2:$D$11,B31)</f>
        <v>ALBATROS</v>
      </c>
      <c r="H31" s="41">
        <v>1</v>
      </c>
      <c r="I31" s="50">
        <v>66.5</v>
      </c>
      <c r="J31" s="39"/>
      <c r="K31" s="46"/>
      <c r="L31" s="113">
        <v>5</v>
      </c>
      <c r="M31" s="81" t="s">
        <v>32</v>
      </c>
      <c r="N31" s="82">
        <v>24</v>
      </c>
      <c r="O31" s="89">
        <v>1405</v>
      </c>
      <c r="P31" s="117">
        <v>70.25</v>
      </c>
      <c r="Q31" s="113">
        <v>10</v>
      </c>
      <c r="R31" s="81" t="s">
        <v>4</v>
      </c>
      <c r="S31" s="82">
        <v>13</v>
      </c>
      <c r="T31" s="89">
        <v>1389.5</v>
      </c>
      <c r="U31" s="117">
        <v>69.475</v>
      </c>
      <c r="V31" s="46"/>
    </row>
    <row r="32" spans="3:26" ht="13.5" thickTop="1">
      <c r="C32" s="22"/>
      <c r="D32" s="48"/>
      <c r="E32" s="49"/>
      <c r="F32" s="44"/>
      <c r="G32" s="49"/>
      <c r="H32" s="49"/>
      <c r="I32" s="44"/>
      <c r="J32" s="44"/>
      <c r="K32" s="46"/>
      <c r="L32" s="1"/>
      <c r="M32" s="1"/>
      <c r="N32" s="1"/>
      <c r="O32" s="1"/>
      <c r="P32" s="1"/>
      <c r="Q32" s="1"/>
      <c r="R32" s="1"/>
      <c r="S32" s="1"/>
      <c r="T32" s="1"/>
      <c r="U32" s="1"/>
      <c r="V32" s="46"/>
      <c r="W32" s="45"/>
      <c r="Z32">
        <v>1339.5</v>
      </c>
    </row>
    <row r="33" spans="3:26" ht="13.5" thickBot="1">
      <c r="C33" s="22"/>
      <c r="D33" s="48"/>
      <c r="E33" s="49"/>
      <c r="F33" s="44"/>
      <c r="G33" s="49"/>
      <c r="H33" s="49"/>
      <c r="I33" s="44"/>
      <c r="J33" s="44"/>
      <c r="K33" s="46"/>
      <c r="L33" s="1"/>
      <c r="M33" s="1"/>
      <c r="N33" s="1"/>
      <c r="O33" s="1"/>
      <c r="P33" s="1"/>
      <c r="Q33" s="1"/>
      <c r="R33" s="1"/>
      <c r="S33" s="1"/>
      <c r="T33" s="1"/>
      <c r="U33" s="1"/>
      <c r="V33" s="46"/>
      <c r="Z33">
        <v>1307.5</v>
      </c>
    </row>
    <row r="34" spans="3:26" ht="19.5" thickBot="1" thickTop="1">
      <c r="C34" s="34" t="s">
        <v>52</v>
      </c>
      <c r="D34" s="35">
        <v>37304</v>
      </c>
      <c r="E34" s="36"/>
      <c r="F34" s="38"/>
      <c r="G34" s="36"/>
      <c r="H34" s="37"/>
      <c r="I34" s="38"/>
      <c r="J34" s="39"/>
      <c r="K34" s="46"/>
      <c r="L34" s="110">
        <v>21</v>
      </c>
      <c r="M34" s="70" t="s">
        <v>38</v>
      </c>
      <c r="N34" s="71" t="s">
        <v>35</v>
      </c>
      <c r="O34" s="72" t="s">
        <v>39</v>
      </c>
      <c r="P34" s="73" t="s">
        <v>40</v>
      </c>
      <c r="Q34" s="110">
        <f>L34</f>
        <v>21</v>
      </c>
      <c r="R34" s="118" t="s">
        <v>38</v>
      </c>
      <c r="S34" s="114" t="s">
        <v>35</v>
      </c>
      <c r="T34" s="119" t="s">
        <v>39</v>
      </c>
      <c r="U34" s="115" t="s">
        <v>40</v>
      </c>
      <c r="V34" s="46"/>
      <c r="Z34">
        <v>1305.5</v>
      </c>
    </row>
    <row r="35" spans="1:26" ht="18">
      <c r="A35">
        <v>1</v>
      </c>
      <c r="B35">
        <v>8</v>
      </c>
      <c r="C35" s="22"/>
      <c r="D35" s="35" t="str">
        <f>INDEX($D$2:$D$11,A35)</f>
        <v>MO MUORI</v>
      </c>
      <c r="E35" s="41">
        <v>1</v>
      </c>
      <c r="F35" s="50">
        <v>71.5</v>
      </c>
      <c r="G35" s="36" t="str">
        <f>INDEX($D$2:$D$11,B35)</f>
        <v>TORO LOCO</v>
      </c>
      <c r="H35" s="41">
        <v>1</v>
      </c>
      <c r="I35" s="51">
        <v>74</v>
      </c>
      <c r="J35" s="39"/>
      <c r="K35" s="46"/>
      <c r="L35" s="111">
        <v>1</v>
      </c>
      <c r="M35" s="74" t="s">
        <v>8</v>
      </c>
      <c r="N35" s="75">
        <v>42</v>
      </c>
      <c r="O35" s="37">
        <v>1570</v>
      </c>
      <c r="P35" s="116">
        <v>74.76190476190476</v>
      </c>
      <c r="Q35" s="111">
        <v>6</v>
      </c>
      <c r="R35" s="74" t="s">
        <v>32</v>
      </c>
      <c r="S35" s="75">
        <v>25</v>
      </c>
      <c r="T35" s="76">
        <v>1479</v>
      </c>
      <c r="U35" s="116">
        <v>70.42857142857143</v>
      </c>
      <c r="V35" s="46"/>
      <c r="Z35">
        <v>1265</v>
      </c>
    </row>
    <row r="36" spans="1:26" ht="18">
      <c r="A36">
        <v>2</v>
      </c>
      <c r="B36">
        <v>7</v>
      </c>
      <c r="C36" s="22"/>
      <c r="D36" s="35" t="str">
        <f>INDEX($D$2:$D$11,A36)</f>
        <v>LES SASICCES</v>
      </c>
      <c r="E36" s="41">
        <v>0</v>
      </c>
      <c r="F36" s="50">
        <v>64</v>
      </c>
      <c r="G36" s="36" t="str">
        <f>INDEX($D$2:$D$11,B36)</f>
        <v>LAUDANO VI PUNIRA'</v>
      </c>
      <c r="H36" s="41">
        <v>0</v>
      </c>
      <c r="I36" s="50">
        <v>65.5</v>
      </c>
      <c r="J36" s="39"/>
      <c r="K36" s="46"/>
      <c r="L36" s="112">
        <v>2</v>
      </c>
      <c r="M36" s="74" t="s">
        <v>1</v>
      </c>
      <c r="N36" s="75">
        <v>36</v>
      </c>
      <c r="O36" s="76">
        <v>1545</v>
      </c>
      <c r="P36" s="116">
        <v>73.57142857142857</v>
      </c>
      <c r="Q36" s="112">
        <v>7</v>
      </c>
      <c r="R36" s="74" t="s">
        <v>71</v>
      </c>
      <c r="S36" s="75">
        <v>25</v>
      </c>
      <c r="T36" s="76">
        <v>1464</v>
      </c>
      <c r="U36" s="116">
        <v>69.71428571428571</v>
      </c>
      <c r="V36" s="46"/>
      <c r="Z36">
        <v>1272</v>
      </c>
    </row>
    <row r="37" spans="1:26" ht="18">
      <c r="A37">
        <v>3</v>
      </c>
      <c r="B37">
        <v>6</v>
      </c>
      <c r="C37" s="22"/>
      <c r="D37" s="35" t="str">
        <f>INDEX($D$2:$D$11,A37)</f>
        <v>REAL VITELLOZZO</v>
      </c>
      <c r="E37" s="41">
        <v>3</v>
      </c>
      <c r="F37" s="51">
        <v>75.5</v>
      </c>
      <c r="G37" s="36" t="str">
        <f>INDEX($D$2:$D$11,B37)</f>
        <v>CUCCIOLO</v>
      </c>
      <c r="H37" s="41">
        <v>2</v>
      </c>
      <c r="I37" s="50">
        <v>72.5</v>
      </c>
      <c r="J37" s="39"/>
      <c r="K37" s="46"/>
      <c r="L37" s="112">
        <v>3</v>
      </c>
      <c r="M37" s="74" t="s">
        <v>20</v>
      </c>
      <c r="N37" s="75">
        <v>33</v>
      </c>
      <c r="O37" s="76">
        <v>1515.5</v>
      </c>
      <c r="P37" s="116">
        <v>72.16666666666667</v>
      </c>
      <c r="Q37" s="112">
        <v>8</v>
      </c>
      <c r="R37" s="74" t="s">
        <v>7</v>
      </c>
      <c r="S37" s="75">
        <v>23</v>
      </c>
      <c r="T37" s="76">
        <v>1424.5</v>
      </c>
      <c r="U37" s="116">
        <v>67.83333333333333</v>
      </c>
      <c r="V37" s="46"/>
      <c r="Z37">
        <v>1192.5</v>
      </c>
    </row>
    <row r="38" spans="1:26" ht="18">
      <c r="A38">
        <v>4</v>
      </c>
      <c r="B38">
        <v>5</v>
      </c>
      <c r="C38" s="22"/>
      <c r="D38" s="35" t="str">
        <f>INDEX($D$2:$D$11,A38)</f>
        <v>TORMENTINO</v>
      </c>
      <c r="E38" s="41">
        <v>0</v>
      </c>
      <c r="F38" s="51">
        <v>57.5</v>
      </c>
      <c r="G38" s="36" t="str">
        <f>INDEX($D$2:$D$11,B38)</f>
        <v>AD CAPOCCHIAM</v>
      </c>
      <c r="H38" s="41">
        <v>2</v>
      </c>
      <c r="I38" s="50">
        <v>66</v>
      </c>
      <c r="J38" s="39"/>
      <c r="K38" s="46"/>
      <c r="L38" s="112">
        <v>4</v>
      </c>
      <c r="M38" s="74" t="s">
        <v>6</v>
      </c>
      <c r="N38" s="75">
        <v>30</v>
      </c>
      <c r="O38" s="76">
        <v>1470</v>
      </c>
      <c r="P38" s="116">
        <v>70</v>
      </c>
      <c r="Q38" s="112">
        <v>9</v>
      </c>
      <c r="R38" s="74" t="s">
        <v>3</v>
      </c>
      <c r="S38" s="75">
        <v>20</v>
      </c>
      <c r="T38" s="76">
        <v>1448</v>
      </c>
      <c r="U38" s="116">
        <v>68.95238095238095</v>
      </c>
      <c r="V38" s="46"/>
      <c r="Z38">
        <v>1303.5</v>
      </c>
    </row>
    <row r="39" spans="1:26" ht="18.75" thickBot="1">
      <c r="A39">
        <v>9</v>
      </c>
      <c r="B39">
        <v>10</v>
      </c>
      <c r="C39" s="22"/>
      <c r="D39" s="35" t="str">
        <f>INDEX($D$2:$D$11,A39)</f>
        <v>NEW TIM</v>
      </c>
      <c r="E39" s="41">
        <v>1</v>
      </c>
      <c r="F39" s="51">
        <v>69.5</v>
      </c>
      <c r="G39" s="36" t="str">
        <f>INDEX($D$2:$D$11,B39)</f>
        <v>ALBATROS</v>
      </c>
      <c r="H39" s="41">
        <v>0</v>
      </c>
      <c r="I39" s="50">
        <v>65</v>
      </c>
      <c r="J39" s="39"/>
      <c r="K39" s="46"/>
      <c r="L39" s="113">
        <v>5</v>
      </c>
      <c r="M39" s="81" t="s">
        <v>5</v>
      </c>
      <c r="N39" s="82">
        <v>27</v>
      </c>
      <c r="O39" s="89">
        <v>1430</v>
      </c>
      <c r="P39" s="117">
        <v>68.0952380952381</v>
      </c>
      <c r="Q39" s="113">
        <v>10</v>
      </c>
      <c r="R39" s="81" t="s">
        <v>4</v>
      </c>
      <c r="S39" s="82">
        <v>13</v>
      </c>
      <c r="T39" s="89">
        <v>1454.5</v>
      </c>
      <c r="U39" s="117">
        <v>69.26190476190476</v>
      </c>
      <c r="V39" s="46"/>
      <c r="Z39">
        <v>1266</v>
      </c>
    </row>
    <row r="40" spans="3:26" ht="13.5" thickTop="1">
      <c r="C40" s="22"/>
      <c r="D40" s="48"/>
      <c r="E40" s="49"/>
      <c r="F40" s="44"/>
      <c r="G40" s="49"/>
      <c r="H40" s="49"/>
      <c r="I40" s="44"/>
      <c r="J40" s="44"/>
      <c r="K40" s="46"/>
      <c r="L40" s="1"/>
      <c r="M40" s="1"/>
      <c r="N40" s="1"/>
      <c r="O40" s="1"/>
      <c r="P40" s="1"/>
      <c r="Q40" s="1"/>
      <c r="R40" s="1"/>
      <c r="S40" s="1"/>
      <c r="T40" s="1"/>
      <c r="U40" s="1"/>
      <c r="V40" s="46"/>
      <c r="Z40">
        <v>1230</v>
      </c>
    </row>
    <row r="41" spans="3:26" ht="13.5" thickBot="1">
      <c r="C41" s="22"/>
      <c r="D41" s="48"/>
      <c r="E41" s="49"/>
      <c r="F41" s="44"/>
      <c r="G41" s="49"/>
      <c r="H41" s="49"/>
      <c r="I41" s="44"/>
      <c r="J41" s="44"/>
      <c r="K41" s="46"/>
      <c r="L41" s="1"/>
      <c r="M41" s="1"/>
      <c r="N41" s="1"/>
      <c r="O41" s="1"/>
      <c r="P41" s="1"/>
      <c r="Q41" s="1"/>
      <c r="R41" s="1"/>
      <c r="S41" s="1"/>
      <c r="T41" s="1"/>
      <c r="U41" s="1"/>
      <c r="V41" s="46"/>
      <c r="Z41">
        <v>1204</v>
      </c>
    </row>
    <row r="42" spans="3:22" ht="19.5" thickBot="1" thickTop="1">
      <c r="C42" s="34" t="s">
        <v>53</v>
      </c>
      <c r="D42" s="35">
        <v>37311</v>
      </c>
      <c r="E42" s="36"/>
      <c r="F42" s="38"/>
      <c r="G42" s="36"/>
      <c r="H42" s="37"/>
      <c r="I42" s="38"/>
      <c r="J42" s="39"/>
      <c r="K42" s="46"/>
      <c r="L42" s="110">
        <v>22</v>
      </c>
      <c r="M42" s="70" t="s">
        <v>38</v>
      </c>
      <c r="N42" s="71" t="s">
        <v>35</v>
      </c>
      <c r="O42" s="72" t="s">
        <v>39</v>
      </c>
      <c r="P42" s="73" t="s">
        <v>40</v>
      </c>
      <c r="Q42" s="110">
        <f>L42</f>
        <v>22</v>
      </c>
      <c r="R42" s="118" t="s">
        <v>38</v>
      </c>
      <c r="S42" s="114" t="s">
        <v>35</v>
      </c>
      <c r="T42" s="119" t="s">
        <v>39</v>
      </c>
      <c r="U42" s="115" t="s">
        <v>40</v>
      </c>
      <c r="V42" s="46"/>
    </row>
    <row r="43" spans="1:22" ht="18">
      <c r="A43">
        <v>1</v>
      </c>
      <c r="B43">
        <v>7</v>
      </c>
      <c r="C43" s="22"/>
      <c r="D43" s="35" t="str">
        <f>INDEX($D$2:$D$11,A43)</f>
        <v>MO MUORI</v>
      </c>
      <c r="E43" s="41">
        <v>0</v>
      </c>
      <c r="F43" s="50">
        <v>64</v>
      </c>
      <c r="G43" s="36" t="str">
        <f>INDEX($D$2:$D$11,B43)</f>
        <v>LAUDANO VI PUNIRA'</v>
      </c>
      <c r="H43" s="41">
        <v>0</v>
      </c>
      <c r="I43" s="51">
        <v>62.5</v>
      </c>
      <c r="J43" s="39"/>
      <c r="K43" s="46"/>
      <c r="L43" s="111">
        <v>1</v>
      </c>
      <c r="M43" s="74" t="s">
        <v>8</v>
      </c>
      <c r="N43" s="75">
        <v>43</v>
      </c>
      <c r="O43" s="37">
        <v>1634</v>
      </c>
      <c r="P43" s="116">
        <v>74.27272727272727</v>
      </c>
      <c r="Q43" s="111">
        <v>6</v>
      </c>
      <c r="R43" s="74" t="s">
        <v>5</v>
      </c>
      <c r="S43" s="75">
        <v>27</v>
      </c>
      <c r="T43" s="76">
        <v>1507</v>
      </c>
      <c r="U43" s="116">
        <v>68.5</v>
      </c>
      <c r="V43" s="46"/>
    </row>
    <row r="44" spans="1:22" ht="18">
      <c r="A44">
        <v>2</v>
      </c>
      <c r="B44">
        <v>6</v>
      </c>
      <c r="C44" s="22"/>
      <c r="D44" s="35" t="str">
        <f>INDEX($D$2:$D$11,A44)</f>
        <v>LES SASICCES</v>
      </c>
      <c r="E44" s="41">
        <v>1</v>
      </c>
      <c r="F44" s="50">
        <v>68</v>
      </c>
      <c r="G44" s="36" t="str">
        <f>INDEX($D$2:$D$11,B44)</f>
        <v>CUCCIOLO</v>
      </c>
      <c r="H44" s="43">
        <v>2</v>
      </c>
      <c r="I44" s="50">
        <v>72</v>
      </c>
      <c r="J44" s="39"/>
      <c r="K44" s="46"/>
      <c r="L44" s="112">
        <v>2</v>
      </c>
      <c r="M44" s="74" t="s">
        <v>1</v>
      </c>
      <c r="N44" s="75">
        <v>36</v>
      </c>
      <c r="O44" s="76">
        <v>1613</v>
      </c>
      <c r="P44" s="116">
        <v>73.31818181818181</v>
      </c>
      <c r="Q44" s="112">
        <v>7</v>
      </c>
      <c r="R44" s="74" t="s">
        <v>71</v>
      </c>
      <c r="S44" s="75">
        <v>26</v>
      </c>
      <c r="T44" s="76">
        <v>1526.5</v>
      </c>
      <c r="U44" s="116">
        <v>69.38636363636364</v>
      </c>
      <c r="V44" s="46"/>
    </row>
    <row r="45" spans="1:22" ht="18">
      <c r="A45">
        <v>3</v>
      </c>
      <c r="B45">
        <v>5</v>
      </c>
      <c r="C45" s="22"/>
      <c r="D45" s="35" t="str">
        <f>INDEX($D$2:$D$11,A45)</f>
        <v>REAL VITELLOZZO</v>
      </c>
      <c r="E45" s="41">
        <v>3</v>
      </c>
      <c r="F45" s="51">
        <v>82</v>
      </c>
      <c r="G45" s="36" t="str">
        <f>INDEX($D$2:$D$11,B45)</f>
        <v>AD CAPOCCHIAM</v>
      </c>
      <c r="H45" s="43">
        <v>2</v>
      </c>
      <c r="I45" s="50">
        <v>77</v>
      </c>
      <c r="J45" s="39"/>
      <c r="K45" s="46"/>
      <c r="L45" s="112">
        <v>3</v>
      </c>
      <c r="M45" s="74" t="s">
        <v>20</v>
      </c>
      <c r="N45" s="75">
        <v>36</v>
      </c>
      <c r="O45" s="76">
        <v>1597.5</v>
      </c>
      <c r="P45" s="116">
        <v>72.61363636363636</v>
      </c>
      <c r="Q45" s="112">
        <v>8</v>
      </c>
      <c r="R45" s="74" t="s">
        <v>7</v>
      </c>
      <c r="S45" s="75">
        <v>26</v>
      </c>
      <c r="T45" s="76">
        <v>1496.5</v>
      </c>
      <c r="U45" s="116">
        <v>68.02272727272727</v>
      </c>
      <c r="V45" s="46"/>
    </row>
    <row r="46" spans="1:22" ht="18">
      <c r="A46">
        <v>4</v>
      </c>
      <c r="B46">
        <v>10</v>
      </c>
      <c r="C46" s="22"/>
      <c r="D46" s="35" t="str">
        <f>INDEX($D$2:$D$11,A46)</f>
        <v>TORMENTINO</v>
      </c>
      <c r="E46" s="41">
        <v>2</v>
      </c>
      <c r="F46" s="51">
        <v>73.5</v>
      </c>
      <c r="G46" s="36" t="str">
        <f>INDEX($D$2:$D$11,B46)</f>
        <v>ALBATROS</v>
      </c>
      <c r="H46" s="43">
        <v>0</v>
      </c>
      <c r="I46" s="50">
        <v>63.5</v>
      </c>
      <c r="J46" s="39"/>
      <c r="K46" s="46"/>
      <c r="L46" s="112">
        <v>4</v>
      </c>
      <c r="M46" s="74" t="s">
        <v>6</v>
      </c>
      <c r="N46" s="75">
        <v>33</v>
      </c>
      <c r="O46" s="76">
        <v>1543.5</v>
      </c>
      <c r="P46" s="116">
        <v>70.1590909090909</v>
      </c>
      <c r="Q46" s="112">
        <v>9</v>
      </c>
      <c r="R46" s="74" t="s">
        <v>3</v>
      </c>
      <c r="S46" s="75">
        <v>20</v>
      </c>
      <c r="T46" s="76">
        <v>1517</v>
      </c>
      <c r="U46" s="116">
        <v>68.95454545454545</v>
      </c>
      <c r="V46" s="46"/>
    </row>
    <row r="47" spans="1:22" ht="18.75" thickBot="1">
      <c r="A47">
        <v>8</v>
      </c>
      <c r="B47">
        <v>9</v>
      </c>
      <c r="C47" s="22"/>
      <c r="D47" s="35" t="str">
        <f>INDEX($D$2:$D$11,A47)</f>
        <v>TORO LOCO</v>
      </c>
      <c r="E47" s="41">
        <v>2</v>
      </c>
      <c r="F47" s="51">
        <v>74</v>
      </c>
      <c r="G47" s="36" t="str">
        <f>INDEX($D$2:$D$11,B47)</f>
        <v>NEW TIM</v>
      </c>
      <c r="H47" s="43">
        <v>1</v>
      </c>
      <c r="I47" s="50">
        <v>69</v>
      </c>
      <c r="J47" s="39"/>
      <c r="K47" s="46"/>
      <c r="L47" s="113">
        <v>5</v>
      </c>
      <c r="M47" s="81" t="s">
        <v>32</v>
      </c>
      <c r="N47" s="82">
        <v>28</v>
      </c>
      <c r="O47" s="89">
        <v>1553</v>
      </c>
      <c r="P47" s="117">
        <v>70.5909090909091</v>
      </c>
      <c r="Q47" s="113">
        <v>10</v>
      </c>
      <c r="R47" s="81" t="s">
        <v>4</v>
      </c>
      <c r="S47" s="82">
        <v>13</v>
      </c>
      <c r="T47" s="89">
        <v>1518</v>
      </c>
      <c r="U47" s="117">
        <v>69</v>
      </c>
      <c r="V47" s="46"/>
    </row>
    <row r="48" spans="3:22" ht="13.5" thickTop="1">
      <c r="C48" s="22"/>
      <c r="D48" s="48"/>
      <c r="E48" s="49"/>
      <c r="F48" s="44"/>
      <c r="G48" s="49"/>
      <c r="H48" s="49"/>
      <c r="I48" s="44"/>
      <c r="J48" s="44"/>
      <c r="K48" s="46"/>
      <c r="L48" s="1"/>
      <c r="M48" s="1"/>
      <c r="N48" s="1"/>
      <c r="O48" s="1"/>
      <c r="P48" s="1"/>
      <c r="Q48" s="1"/>
      <c r="R48" s="1"/>
      <c r="S48" s="1"/>
      <c r="T48" s="1"/>
      <c r="U48" s="1"/>
      <c r="V48" s="46"/>
    </row>
    <row r="49" spans="3:22" ht="13.5" thickBot="1">
      <c r="C49" s="22"/>
      <c r="D49" s="48"/>
      <c r="E49" s="49"/>
      <c r="F49" s="44"/>
      <c r="G49" s="49"/>
      <c r="H49" s="49"/>
      <c r="I49" s="44"/>
      <c r="J49" s="44"/>
      <c r="K49" s="46"/>
      <c r="L49" s="1"/>
      <c r="M49" s="1"/>
      <c r="N49" s="1"/>
      <c r="O49" s="1"/>
      <c r="P49" s="1"/>
      <c r="Q49" s="1"/>
      <c r="R49" s="1"/>
      <c r="S49" s="1"/>
      <c r="T49" s="1"/>
      <c r="U49" s="1"/>
      <c r="V49" s="46"/>
    </row>
    <row r="50" spans="3:22" ht="19.5" thickBot="1" thickTop="1">
      <c r="C50" s="34" t="s">
        <v>54</v>
      </c>
      <c r="D50" s="35">
        <v>37318</v>
      </c>
      <c r="E50" s="36"/>
      <c r="F50" s="38"/>
      <c r="G50" s="36"/>
      <c r="H50" s="37"/>
      <c r="I50" s="38"/>
      <c r="J50" s="39"/>
      <c r="K50" s="46"/>
      <c r="L50" s="110">
        <v>23</v>
      </c>
      <c r="M50" s="70" t="s">
        <v>38</v>
      </c>
      <c r="N50" s="71" t="s">
        <v>35</v>
      </c>
      <c r="O50" s="72" t="s">
        <v>39</v>
      </c>
      <c r="P50" s="73" t="s">
        <v>40</v>
      </c>
      <c r="Q50" s="110">
        <f>L50</f>
        <v>23</v>
      </c>
      <c r="R50" s="118" t="s">
        <v>38</v>
      </c>
      <c r="S50" s="114" t="s">
        <v>35</v>
      </c>
      <c r="T50" s="119" t="s">
        <v>39</v>
      </c>
      <c r="U50" s="115" t="s">
        <v>40</v>
      </c>
      <c r="V50" s="46"/>
    </row>
    <row r="51" spans="1:22" ht="18">
      <c r="A51">
        <v>1</v>
      </c>
      <c r="B51">
        <v>6</v>
      </c>
      <c r="C51" s="22"/>
      <c r="D51" s="35" t="str">
        <f>INDEX($D$2:$D$11,A51)</f>
        <v>MO MUORI</v>
      </c>
      <c r="E51" s="41">
        <v>1</v>
      </c>
      <c r="F51" s="50">
        <v>71.5</v>
      </c>
      <c r="G51" s="36" t="str">
        <f>INDEX($D$2:$D$11,B51)</f>
        <v>CUCCIOLO</v>
      </c>
      <c r="H51" s="41">
        <v>1</v>
      </c>
      <c r="I51" s="51">
        <v>70</v>
      </c>
      <c r="J51" s="39"/>
      <c r="K51" s="46"/>
      <c r="L51" s="111">
        <v>1</v>
      </c>
      <c r="M51" s="74" t="s">
        <v>8</v>
      </c>
      <c r="N51" s="75">
        <v>44</v>
      </c>
      <c r="O51" s="37">
        <v>1705.5</v>
      </c>
      <c r="P51" s="116">
        <v>74.15217391304348</v>
      </c>
      <c r="Q51" s="111">
        <v>6</v>
      </c>
      <c r="R51" s="74" t="s">
        <v>71</v>
      </c>
      <c r="S51" s="75">
        <v>29</v>
      </c>
      <c r="T51" s="76">
        <v>1598.5</v>
      </c>
      <c r="U51" s="116">
        <v>69.5</v>
      </c>
      <c r="V51" s="46"/>
    </row>
    <row r="52" spans="1:22" ht="18">
      <c r="A52">
        <v>2</v>
      </c>
      <c r="B52">
        <v>5</v>
      </c>
      <c r="C52" s="22"/>
      <c r="D52" s="35" t="str">
        <f>INDEX($D$2:$D$11,A52)</f>
        <v>LES SASICCES</v>
      </c>
      <c r="E52" s="41">
        <v>1</v>
      </c>
      <c r="F52" s="50">
        <v>68.5</v>
      </c>
      <c r="G52" s="36" t="str">
        <f>INDEX($D$2:$D$11,B52)</f>
        <v>AD CAPOCCHIAM</v>
      </c>
      <c r="H52" s="41">
        <v>1</v>
      </c>
      <c r="I52" s="50">
        <v>67.5</v>
      </c>
      <c r="J52" s="39"/>
      <c r="K52" s="46"/>
      <c r="L52" s="112">
        <v>2</v>
      </c>
      <c r="M52" s="74" t="s">
        <v>1</v>
      </c>
      <c r="N52" s="75">
        <v>37</v>
      </c>
      <c r="O52" s="76">
        <v>1681.5</v>
      </c>
      <c r="P52" s="116">
        <v>73.1086956521739</v>
      </c>
      <c r="Q52" s="112">
        <v>7</v>
      </c>
      <c r="R52" s="74" t="s">
        <v>5</v>
      </c>
      <c r="S52" s="75">
        <v>28</v>
      </c>
      <c r="T52" s="76">
        <v>1574.5</v>
      </c>
      <c r="U52" s="116">
        <v>68.45652173913044</v>
      </c>
      <c r="V52" s="46"/>
    </row>
    <row r="53" spans="1:22" ht="18">
      <c r="A53">
        <v>3</v>
      </c>
      <c r="B53">
        <v>4</v>
      </c>
      <c r="C53" s="22"/>
      <c r="D53" s="35" t="str">
        <f>INDEX($D$2:$D$11,A53)</f>
        <v>REAL VITELLOZZO</v>
      </c>
      <c r="E53" s="41">
        <v>0</v>
      </c>
      <c r="F53" s="51">
        <v>64.5</v>
      </c>
      <c r="G53" s="36" t="str">
        <f>INDEX($D$2:$D$11,B53)</f>
        <v>TORMENTINO</v>
      </c>
      <c r="H53" s="41">
        <v>4</v>
      </c>
      <c r="I53" s="50">
        <v>80</v>
      </c>
      <c r="J53" s="39"/>
      <c r="K53" s="46"/>
      <c r="L53" s="112">
        <v>3</v>
      </c>
      <c r="M53" s="74" t="s">
        <v>20</v>
      </c>
      <c r="N53" s="75">
        <v>36</v>
      </c>
      <c r="O53" s="76">
        <v>1662</v>
      </c>
      <c r="P53" s="116">
        <v>72.26086956521739</v>
      </c>
      <c r="Q53" s="112">
        <v>8</v>
      </c>
      <c r="R53" s="74" t="s">
        <v>7</v>
      </c>
      <c r="S53" s="75">
        <v>27</v>
      </c>
      <c r="T53" s="76">
        <v>1566.5</v>
      </c>
      <c r="U53" s="116">
        <v>68.1086956521739</v>
      </c>
      <c r="V53" s="46"/>
    </row>
    <row r="54" spans="1:22" ht="18">
      <c r="A54">
        <v>7</v>
      </c>
      <c r="B54">
        <v>9</v>
      </c>
      <c r="C54" s="22"/>
      <c r="D54" s="35" t="str">
        <f>INDEX($D$2:$D$11,A54)</f>
        <v>LAUDANO VI PUNIRA'</v>
      </c>
      <c r="E54" s="41">
        <v>2</v>
      </c>
      <c r="F54" s="51">
        <v>72</v>
      </c>
      <c r="G54" s="36" t="str">
        <f>INDEX($D$2:$D$11,B54)</f>
        <v>NEW TIM</v>
      </c>
      <c r="H54" s="41">
        <v>0</v>
      </c>
      <c r="I54" s="50">
        <v>64.5</v>
      </c>
      <c r="J54" s="39"/>
      <c r="K54" s="46"/>
      <c r="L54" s="112">
        <v>4</v>
      </c>
      <c r="M54" s="74" t="s">
        <v>6</v>
      </c>
      <c r="N54" s="75">
        <v>36</v>
      </c>
      <c r="O54" s="76">
        <v>1623.5</v>
      </c>
      <c r="P54" s="116">
        <v>70.58695652173913</v>
      </c>
      <c r="Q54" s="112">
        <v>9</v>
      </c>
      <c r="R54" s="74" t="s">
        <v>3</v>
      </c>
      <c r="S54" s="75">
        <v>20</v>
      </c>
      <c r="T54" s="76">
        <v>1581.5</v>
      </c>
      <c r="U54" s="116">
        <v>68.76086956521739</v>
      </c>
      <c r="V54" s="46"/>
    </row>
    <row r="55" spans="1:22" ht="18.75" thickBot="1">
      <c r="A55">
        <v>8</v>
      </c>
      <c r="B55">
        <v>10</v>
      </c>
      <c r="C55" s="22"/>
      <c r="D55" s="35" t="str">
        <f>INDEX($D$2:$D$11,A55)</f>
        <v>TORO LOCO</v>
      </c>
      <c r="E55" s="41">
        <v>0</v>
      </c>
      <c r="F55" s="51">
        <v>64</v>
      </c>
      <c r="G55" s="36" t="str">
        <f>INDEX($D$2:$D$11,B55)</f>
        <v>ALBATROS</v>
      </c>
      <c r="H55" s="41">
        <v>0</v>
      </c>
      <c r="I55" s="50">
        <v>63</v>
      </c>
      <c r="J55" s="39"/>
      <c r="K55" s="46"/>
      <c r="L55" s="113">
        <v>5</v>
      </c>
      <c r="M55" s="81" t="s">
        <v>32</v>
      </c>
      <c r="N55" s="82">
        <v>29</v>
      </c>
      <c r="O55" s="89">
        <v>1617</v>
      </c>
      <c r="P55" s="117">
        <v>70.30434782608695</v>
      </c>
      <c r="Q55" s="113">
        <v>10</v>
      </c>
      <c r="R55" s="81" t="s">
        <v>4</v>
      </c>
      <c r="S55" s="82">
        <v>14</v>
      </c>
      <c r="T55" s="89">
        <v>1581</v>
      </c>
      <c r="U55" s="117">
        <v>68.73913043478261</v>
      </c>
      <c r="V55" s="46"/>
    </row>
    <row r="56" spans="3:22" ht="16.5" thickTop="1">
      <c r="C56" s="22"/>
      <c r="D56" s="57"/>
      <c r="E56" s="58"/>
      <c r="F56" s="59"/>
      <c r="G56" s="60"/>
      <c r="H56" s="61"/>
      <c r="I56" s="62"/>
      <c r="J56" s="39"/>
      <c r="K56" s="46"/>
      <c r="L56" s="1"/>
      <c r="M56" s="1"/>
      <c r="N56" s="1"/>
      <c r="O56" s="1"/>
      <c r="P56" s="1"/>
      <c r="Q56" s="1"/>
      <c r="R56" s="1"/>
      <c r="S56" s="1"/>
      <c r="T56" s="1"/>
      <c r="U56" s="1"/>
      <c r="V56" s="46"/>
    </row>
    <row r="57" spans="3:22" ht="12.75">
      <c r="C57" s="22"/>
      <c r="D57" s="48"/>
      <c r="E57" s="49"/>
      <c r="F57" s="44"/>
      <c r="G57" s="49"/>
      <c r="H57" s="49"/>
      <c r="I57" s="44"/>
      <c r="J57" s="44"/>
      <c r="K57" s="46"/>
      <c r="L57" s="1"/>
      <c r="M57" s="1"/>
      <c r="N57" s="1"/>
      <c r="O57" s="1"/>
      <c r="P57" s="1"/>
      <c r="Q57" s="1"/>
      <c r="R57" s="1"/>
      <c r="S57" s="1"/>
      <c r="T57" s="1"/>
      <c r="U57" s="1"/>
      <c r="V57" s="46"/>
    </row>
    <row r="58" spans="3:22" ht="13.5" thickBot="1">
      <c r="C58" s="22"/>
      <c r="D58" s="48"/>
      <c r="E58" s="49"/>
      <c r="F58" s="44"/>
      <c r="G58" s="49"/>
      <c r="H58" s="49"/>
      <c r="I58" s="44"/>
      <c r="J58" s="44"/>
      <c r="K58" s="46"/>
      <c r="L58" s="1"/>
      <c r="M58" s="1"/>
      <c r="N58" s="1"/>
      <c r="O58" s="1"/>
      <c r="P58" s="1"/>
      <c r="Q58" s="1"/>
      <c r="R58" s="1"/>
      <c r="S58" s="1"/>
      <c r="T58" s="1"/>
      <c r="U58" s="1"/>
      <c r="V58" s="46"/>
    </row>
    <row r="59" spans="3:22" ht="19.5" thickBot="1" thickTop="1">
      <c r="C59" s="34" t="s">
        <v>55</v>
      </c>
      <c r="D59" s="35">
        <v>37325</v>
      </c>
      <c r="E59" s="36"/>
      <c r="F59" s="38"/>
      <c r="G59" s="36"/>
      <c r="H59" s="37"/>
      <c r="I59" s="38"/>
      <c r="J59" s="39"/>
      <c r="K59" s="46"/>
      <c r="L59" s="110">
        <v>24</v>
      </c>
      <c r="M59" s="70" t="s">
        <v>38</v>
      </c>
      <c r="N59" s="71" t="s">
        <v>35</v>
      </c>
      <c r="O59" s="72" t="s">
        <v>39</v>
      </c>
      <c r="P59" s="73" t="s">
        <v>40</v>
      </c>
      <c r="Q59" s="110">
        <f>L59</f>
        <v>24</v>
      </c>
      <c r="R59" s="118" t="s">
        <v>38</v>
      </c>
      <c r="S59" s="114" t="s">
        <v>35</v>
      </c>
      <c r="T59" s="119" t="s">
        <v>39</v>
      </c>
      <c r="U59" s="115" t="s">
        <v>40</v>
      </c>
      <c r="V59" s="46"/>
    </row>
    <row r="60" spans="1:22" ht="18">
      <c r="A60">
        <v>1</v>
      </c>
      <c r="B60">
        <v>5</v>
      </c>
      <c r="C60" s="22"/>
      <c r="D60" s="35" t="str">
        <f>INDEX($D$2:$D$11,A60)</f>
        <v>MO MUORI</v>
      </c>
      <c r="E60" s="41">
        <v>1</v>
      </c>
      <c r="F60" s="50">
        <v>67.5</v>
      </c>
      <c r="G60" s="36" t="str">
        <f>INDEX($D$2:$D$11,B60)</f>
        <v>AD CAPOCCHIAM</v>
      </c>
      <c r="H60" s="41">
        <v>1</v>
      </c>
      <c r="I60" s="51">
        <v>66.5</v>
      </c>
      <c r="J60" s="39"/>
      <c r="K60" s="46"/>
      <c r="L60" s="111">
        <v>1</v>
      </c>
      <c r="M60" s="74" t="s">
        <v>8</v>
      </c>
      <c r="N60" s="75">
        <v>45</v>
      </c>
      <c r="O60" s="37">
        <v>1773</v>
      </c>
      <c r="P60" s="116">
        <v>73.875</v>
      </c>
      <c r="Q60" s="111">
        <v>6</v>
      </c>
      <c r="R60" s="74" t="s">
        <v>71</v>
      </c>
      <c r="S60" s="75">
        <v>30</v>
      </c>
      <c r="T60" s="76">
        <v>1668.5</v>
      </c>
      <c r="U60" s="116">
        <v>69.52083333333333</v>
      </c>
      <c r="V60" s="46"/>
    </row>
    <row r="61" spans="1:22" ht="18">
      <c r="A61">
        <v>2</v>
      </c>
      <c r="B61">
        <v>4</v>
      </c>
      <c r="C61" s="22"/>
      <c r="D61" s="35" t="str">
        <f>INDEX($D$2:$D$11,A61)</f>
        <v>LES SASICCES</v>
      </c>
      <c r="E61" s="41">
        <v>0</v>
      </c>
      <c r="F61" s="50">
        <v>61.5</v>
      </c>
      <c r="G61" s="36" t="str">
        <f>INDEX($D$2:$D$11,B61)</f>
        <v>TORMENTINO</v>
      </c>
      <c r="H61" s="41">
        <v>2</v>
      </c>
      <c r="I61" s="50">
        <v>71.5</v>
      </c>
      <c r="J61" s="39"/>
      <c r="K61" s="46"/>
      <c r="L61" s="112">
        <v>2</v>
      </c>
      <c r="M61" s="74" t="s">
        <v>20</v>
      </c>
      <c r="N61" s="75">
        <v>39</v>
      </c>
      <c r="O61" s="76">
        <v>1734.5</v>
      </c>
      <c r="P61" s="116">
        <v>72.27083333333333</v>
      </c>
      <c r="Q61" s="112">
        <v>7</v>
      </c>
      <c r="R61" s="74" t="s">
        <v>5</v>
      </c>
      <c r="S61" s="75">
        <v>29</v>
      </c>
      <c r="T61" s="76">
        <v>1641</v>
      </c>
      <c r="U61" s="116">
        <v>68.375</v>
      </c>
      <c r="V61" s="46"/>
    </row>
    <row r="62" spans="1:22" ht="18">
      <c r="A62">
        <v>3</v>
      </c>
      <c r="B62">
        <v>10</v>
      </c>
      <c r="C62" s="22"/>
      <c r="D62" s="35" t="str">
        <f>INDEX($D$2:$D$11,A62)</f>
        <v>REAL VITELLOZZO</v>
      </c>
      <c r="E62" s="41">
        <v>3</v>
      </c>
      <c r="F62" s="51">
        <v>72.5</v>
      </c>
      <c r="G62" s="36" t="str">
        <f>INDEX($D$2:$D$11,B62)</f>
        <v>ALBATROS</v>
      </c>
      <c r="H62" s="41">
        <v>0</v>
      </c>
      <c r="I62" s="50">
        <v>60</v>
      </c>
      <c r="J62" s="39"/>
      <c r="K62" s="46"/>
      <c r="L62" s="112">
        <v>3</v>
      </c>
      <c r="M62" s="74" t="s">
        <v>6</v>
      </c>
      <c r="N62" s="75">
        <v>39</v>
      </c>
      <c r="O62" s="76">
        <v>1695</v>
      </c>
      <c r="P62" s="116">
        <v>70.625</v>
      </c>
      <c r="Q62" s="112">
        <v>8</v>
      </c>
      <c r="R62" s="74" t="s">
        <v>7</v>
      </c>
      <c r="S62" s="75">
        <v>27</v>
      </c>
      <c r="T62" s="76">
        <v>1626.5</v>
      </c>
      <c r="U62" s="116">
        <v>67.77083333333333</v>
      </c>
      <c r="V62" s="46"/>
    </row>
    <row r="63" spans="1:22" ht="18">
      <c r="A63">
        <v>6</v>
      </c>
      <c r="B63">
        <v>9</v>
      </c>
      <c r="C63" s="22"/>
      <c r="D63" s="35" t="str">
        <f>INDEX($D$2:$D$11,A63)</f>
        <v>CUCCIOLO</v>
      </c>
      <c r="E63" s="41">
        <v>0</v>
      </c>
      <c r="F63" s="51">
        <v>60</v>
      </c>
      <c r="G63" s="36" t="str">
        <f>INDEX($D$2:$D$11,B63)</f>
        <v>NEW TIM</v>
      </c>
      <c r="H63" s="41">
        <v>5</v>
      </c>
      <c r="I63" s="50">
        <v>82.5</v>
      </c>
      <c r="J63" s="39"/>
      <c r="K63" s="46"/>
      <c r="L63" s="112">
        <v>4</v>
      </c>
      <c r="M63" s="74" t="s">
        <v>1</v>
      </c>
      <c r="N63" s="75">
        <v>37</v>
      </c>
      <c r="O63" s="76">
        <v>1743</v>
      </c>
      <c r="P63" s="116">
        <v>72.625</v>
      </c>
      <c r="Q63" s="112">
        <v>9</v>
      </c>
      <c r="R63" s="74" t="s">
        <v>3</v>
      </c>
      <c r="S63" s="75">
        <v>23</v>
      </c>
      <c r="T63" s="76">
        <v>1664</v>
      </c>
      <c r="U63" s="116">
        <v>69.33333333333333</v>
      </c>
      <c r="V63" s="46"/>
    </row>
    <row r="64" spans="1:22" ht="18.75" thickBot="1">
      <c r="A64">
        <v>7</v>
      </c>
      <c r="B64">
        <v>8</v>
      </c>
      <c r="C64" s="22"/>
      <c r="D64" s="35" t="str">
        <f>INDEX($D$2:$D$11,A64)</f>
        <v>LAUDANO VI PUNIRA'</v>
      </c>
      <c r="E64" s="41">
        <v>1</v>
      </c>
      <c r="F64" s="51">
        <v>70</v>
      </c>
      <c r="G64" s="36" t="str">
        <f>INDEX($D$2:$D$11,B64)</f>
        <v>TORO LOCO</v>
      </c>
      <c r="H64" s="41">
        <v>1</v>
      </c>
      <c r="I64" s="50">
        <v>68</v>
      </c>
      <c r="J64" s="39"/>
      <c r="K64" s="46"/>
      <c r="L64" s="113">
        <v>5</v>
      </c>
      <c r="M64" s="81" t="s">
        <v>32</v>
      </c>
      <c r="N64" s="82">
        <v>30</v>
      </c>
      <c r="O64" s="89">
        <v>1685</v>
      </c>
      <c r="P64" s="117">
        <v>70.20833333333333</v>
      </c>
      <c r="Q64" s="113">
        <v>10</v>
      </c>
      <c r="R64" s="81" t="s">
        <v>4</v>
      </c>
      <c r="S64" s="82">
        <v>14</v>
      </c>
      <c r="T64" s="89">
        <v>1641</v>
      </c>
      <c r="U64" s="117">
        <v>68.375</v>
      </c>
      <c r="V64" s="46"/>
    </row>
    <row r="65" spans="3:22" ht="13.5" thickTop="1">
      <c r="C65" s="22"/>
      <c r="D65" s="48"/>
      <c r="E65" s="49"/>
      <c r="F65" s="44"/>
      <c r="G65" s="49"/>
      <c r="H65" s="49"/>
      <c r="I65" s="44"/>
      <c r="J65" s="44"/>
      <c r="K65" s="46"/>
      <c r="L65" s="1"/>
      <c r="M65" s="1"/>
      <c r="N65" s="1"/>
      <c r="O65" s="1"/>
      <c r="P65" s="1"/>
      <c r="Q65" s="1"/>
      <c r="R65" s="1"/>
      <c r="S65" s="1"/>
      <c r="T65" s="1"/>
      <c r="U65" s="1"/>
      <c r="V65" s="46"/>
    </row>
    <row r="66" spans="3:22" ht="15" customHeight="1" thickBot="1">
      <c r="C66" s="22"/>
      <c r="D66" s="48"/>
      <c r="E66" s="49"/>
      <c r="F66" s="44"/>
      <c r="G66" s="49"/>
      <c r="H66" s="49"/>
      <c r="I66" s="44"/>
      <c r="J66" s="44"/>
      <c r="K66" s="46"/>
      <c r="L66" s="1"/>
      <c r="M66" s="1"/>
      <c r="N66" s="1"/>
      <c r="O66" s="1"/>
      <c r="P66" s="1"/>
      <c r="Q66" s="1"/>
      <c r="R66" s="1"/>
      <c r="S66" s="1"/>
      <c r="T66" s="1"/>
      <c r="U66" s="1"/>
      <c r="V66" s="46"/>
    </row>
    <row r="67" spans="3:22" ht="15.75" customHeight="1" thickBot="1" thickTop="1">
      <c r="C67" s="34" t="s">
        <v>56</v>
      </c>
      <c r="D67" s="35">
        <v>37332</v>
      </c>
      <c r="E67" s="36"/>
      <c r="F67" s="38"/>
      <c r="G67" s="36"/>
      <c r="H67" s="37"/>
      <c r="I67" s="38"/>
      <c r="J67" s="39"/>
      <c r="K67" s="46"/>
      <c r="L67" s="110">
        <v>25</v>
      </c>
      <c r="M67" s="70" t="s">
        <v>38</v>
      </c>
      <c r="N67" s="71" t="s">
        <v>35</v>
      </c>
      <c r="O67" s="72" t="s">
        <v>39</v>
      </c>
      <c r="P67" s="73" t="s">
        <v>40</v>
      </c>
      <c r="Q67" s="110">
        <f>L67</f>
        <v>25</v>
      </c>
      <c r="R67" s="118" t="s">
        <v>38</v>
      </c>
      <c r="S67" s="114" t="s">
        <v>35</v>
      </c>
      <c r="T67" s="119" t="s">
        <v>39</v>
      </c>
      <c r="U67" s="115" t="s">
        <v>40</v>
      </c>
      <c r="V67" s="46"/>
    </row>
    <row r="68" spans="1:22" ht="18">
      <c r="A68">
        <v>1</v>
      </c>
      <c r="B68">
        <v>4</v>
      </c>
      <c r="C68" s="22"/>
      <c r="D68" s="35" t="str">
        <f>INDEX($D$2:$D$11,A68)</f>
        <v>MO MUORI</v>
      </c>
      <c r="E68" s="41">
        <v>3</v>
      </c>
      <c r="F68" s="50">
        <v>80</v>
      </c>
      <c r="G68" s="36" t="str">
        <f>INDEX($D$2:$D$11,B68)</f>
        <v>TORMENTINO</v>
      </c>
      <c r="H68" s="41">
        <v>1</v>
      </c>
      <c r="I68" s="51">
        <v>71</v>
      </c>
      <c r="J68" s="39"/>
      <c r="K68" s="46"/>
      <c r="L68" s="111">
        <v>1</v>
      </c>
      <c r="M68" s="74" t="s">
        <v>8</v>
      </c>
      <c r="N68" s="75">
        <v>48</v>
      </c>
      <c r="O68" s="37">
        <v>1853</v>
      </c>
      <c r="P68" s="116">
        <v>74.12</v>
      </c>
      <c r="Q68" s="111">
        <v>6</v>
      </c>
      <c r="R68" s="74" t="s">
        <v>5</v>
      </c>
      <c r="S68" s="75">
        <v>32</v>
      </c>
      <c r="T68" s="76">
        <v>1721.5</v>
      </c>
      <c r="U68" s="116">
        <v>68.86</v>
      </c>
      <c r="V68" s="46"/>
    </row>
    <row r="69" spans="1:22" ht="18">
      <c r="A69">
        <v>2</v>
      </c>
      <c r="B69">
        <v>3</v>
      </c>
      <c r="C69" s="22"/>
      <c r="D69" s="35" t="str">
        <f>INDEX($D$2:$D$11,A69)</f>
        <v>LES SASICCES</v>
      </c>
      <c r="E69" s="41">
        <v>0</v>
      </c>
      <c r="F69" s="50">
        <v>63.5</v>
      </c>
      <c r="G69" s="36" t="str">
        <f>INDEX($D$2:$D$11,B69)</f>
        <v>REAL VITELLOZZO</v>
      </c>
      <c r="H69" s="43">
        <v>2</v>
      </c>
      <c r="I69" s="50">
        <v>70.5</v>
      </c>
      <c r="J69" s="39"/>
      <c r="K69" s="46"/>
      <c r="L69" s="112">
        <v>2</v>
      </c>
      <c r="M69" s="74" t="s">
        <v>20</v>
      </c>
      <c r="N69" s="75">
        <v>42</v>
      </c>
      <c r="O69" s="76">
        <v>1805</v>
      </c>
      <c r="P69" s="116">
        <v>72.2</v>
      </c>
      <c r="Q69" s="112">
        <v>7</v>
      </c>
      <c r="R69" s="74" t="s">
        <v>32</v>
      </c>
      <c r="S69" s="75">
        <v>30</v>
      </c>
      <c r="T69" s="76">
        <v>1745</v>
      </c>
      <c r="U69" s="116">
        <v>69.8</v>
      </c>
      <c r="V69" s="46"/>
    </row>
    <row r="70" spans="1:22" ht="18">
      <c r="A70">
        <v>5</v>
      </c>
      <c r="B70">
        <v>9</v>
      </c>
      <c r="C70" s="22"/>
      <c r="D70" s="35" t="str">
        <f>INDEX($D$2:$D$11,A70)</f>
        <v>AD CAPOCCHIAM</v>
      </c>
      <c r="E70" s="41">
        <v>3</v>
      </c>
      <c r="F70" s="51">
        <v>80.5</v>
      </c>
      <c r="G70" s="36" t="str">
        <f>INDEX($D$2:$D$11,B70)</f>
        <v>NEW TIM</v>
      </c>
      <c r="H70" s="43">
        <v>2</v>
      </c>
      <c r="I70" s="50">
        <v>74</v>
      </c>
      <c r="J70" s="39"/>
      <c r="K70" s="46"/>
      <c r="L70" s="112">
        <v>3</v>
      </c>
      <c r="M70" s="74" t="s">
        <v>6</v>
      </c>
      <c r="N70" s="75">
        <v>39</v>
      </c>
      <c r="O70" s="76">
        <v>1766</v>
      </c>
      <c r="P70" s="116">
        <v>70.64</v>
      </c>
      <c r="Q70" s="112">
        <v>8</v>
      </c>
      <c r="R70" s="74" t="s">
        <v>7</v>
      </c>
      <c r="S70" s="75">
        <v>30</v>
      </c>
      <c r="T70" s="76">
        <v>1700.5</v>
      </c>
      <c r="U70" s="116">
        <v>68.02</v>
      </c>
      <c r="V70" s="46"/>
    </row>
    <row r="71" spans="1:22" ht="18">
      <c r="A71">
        <v>6</v>
      </c>
      <c r="B71">
        <v>8</v>
      </c>
      <c r="C71" s="22"/>
      <c r="D71" s="35" t="str">
        <f>INDEX($D$2:$D$11,A71)</f>
        <v>CUCCIOLO</v>
      </c>
      <c r="E71" s="41">
        <v>3</v>
      </c>
      <c r="F71" s="51">
        <v>74</v>
      </c>
      <c r="G71" s="36" t="str">
        <f>INDEX($D$2:$D$11,B71)</f>
        <v>TORO LOCO</v>
      </c>
      <c r="H71" s="43">
        <v>0</v>
      </c>
      <c r="I71" s="50">
        <v>60</v>
      </c>
      <c r="J71" s="39"/>
      <c r="K71" s="46"/>
      <c r="L71" s="112">
        <v>4</v>
      </c>
      <c r="M71" s="74" t="s">
        <v>1</v>
      </c>
      <c r="N71" s="75">
        <v>37</v>
      </c>
      <c r="O71" s="76">
        <v>1806.5</v>
      </c>
      <c r="P71" s="116">
        <v>72.26</v>
      </c>
      <c r="Q71" s="112">
        <v>9</v>
      </c>
      <c r="R71" s="74" t="s">
        <v>3</v>
      </c>
      <c r="S71" s="75">
        <v>23</v>
      </c>
      <c r="T71" s="76">
        <v>1738</v>
      </c>
      <c r="U71" s="116">
        <v>69.52</v>
      </c>
      <c r="V71" s="46"/>
    </row>
    <row r="72" spans="1:22" ht="18.75" thickBot="1">
      <c r="A72">
        <v>7</v>
      </c>
      <c r="B72">
        <v>10</v>
      </c>
      <c r="C72" s="22"/>
      <c r="D72" s="35" t="str">
        <f>INDEX($D$2:$D$11,A72)</f>
        <v>LAUDANO VI PUNIRA'</v>
      </c>
      <c r="E72" s="41">
        <v>1</v>
      </c>
      <c r="F72" s="51">
        <v>64</v>
      </c>
      <c r="G72" s="36" t="str">
        <f>INDEX($D$2:$D$11,B72)</f>
        <v>ALBATROS</v>
      </c>
      <c r="H72" s="43">
        <v>0</v>
      </c>
      <c r="I72" s="50">
        <v>60.5</v>
      </c>
      <c r="J72" s="39"/>
      <c r="K72" s="46"/>
      <c r="L72" s="113">
        <v>5</v>
      </c>
      <c r="M72" s="81" t="s">
        <v>71</v>
      </c>
      <c r="N72" s="82">
        <v>33</v>
      </c>
      <c r="O72" s="89">
        <v>1733</v>
      </c>
      <c r="P72" s="117">
        <v>69.32</v>
      </c>
      <c r="Q72" s="113">
        <v>10</v>
      </c>
      <c r="R72" s="81" t="s">
        <v>4</v>
      </c>
      <c r="S72" s="82">
        <v>14</v>
      </c>
      <c r="T72" s="89">
        <v>1701.5</v>
      </c>
      <c r="U72" s="117">
        <v>68.06</v>
      </c>
      <c r="V72" s="46"/>
    </row>
    <row r="73" spans="3:22" ht="13.5" thickTop="1">
      <c r="C73" s="22"/>
      <c r="D73" s="48"/>
      <c r="E73" s="49"/>
      <c r="F73" s="44"/>
      <c r="G73" s="49"/>
      <c r="H73" s="49"/>
      <c r="I73" s="44"/>
      <c r="J73" s="44"/>
      <c r="K73" s="46"/>
      <c r="L73" s="1"/>
      <c r="M73" s="1"/>
      <c r="N73" s="1"/>
      <c r="O73" s="1"/>
      <c r="P73" s="1"/>
      <c r="Q73" s="1"/>
      <c r="R73" s="1"/>
      <c r="S73" s="1"/>
      <c r="T73" s="1"/>
      <c r="U73" s="1"/>
      <c r="V73" s="46"/>
    </row>
    <row r="74" spans="3:22" ht="13.5" thickBot="1">
      <c r="C74" s="22"/>
      <c r="D74" s="48"/>
      <c r="E74" s="49"/>
      <c r="F74" s="44"/>
      <c r="G74" s="49"/>
      <c r="H74" s="49"/>
      <c r="I74" s="44"/>
      <c r="J74" s="44"/>
      <c r="K74" s="46"/>
      <c r="L74" s="1"/>
      <c r="M74" s="1"/>
      <c r="N74" s="1"/>
      <c r="O74" s="1"/>
      <c r="P74" s="1"/>
      <c r="Q74" s="1"/>
      <c r="R74" s="1"/>
      <c r="S74" s="1"/>
      <c r="T74" s="1"/>
      <c r="U74" s="1"/>
      <c r="V74" s="46"/>
    </row>
    <row r="75" spans="3:22" ht="19.5" thickBot="1" thickTop="1">
      <c r="C75" s="34" t="s">
        <v>57</v>
      </c>
      <c r="D75" s="35">
        <v>37339</v>
      </c>
      <c r="E75" s="36"/>
      <c r="F75" s="38"/>
      <c r="G75" s="36"/>
      <c r="H75" s="37"/>
      <c r="I75" s="38"/>
      <c r="J75" s="39"/>
      <c r="K75" s="46"/>
      <c r="L75" s="110">
        <v>26</v>
      </c>
      <c r="M75" s="70" t="s">
        <v>38</v>
      </c>
      <c r="N75" s="71" t="s">
        <v>35</v>
      </c>
      <c r="O75" s="72" t="s">
        <v>39</v>
      </c>
      <c r="P75" s="73" t="s">
        <v>40</v>
      </c>
      <c r="Q75" s="110">
        <f>L75</f>
        <v>26</v>
      </c>
      <c r="R75" s="118" t="s">
        <v>38</v>
      </c>
      <c r="S75" s="114" t="s">
        <v>35</v>
      </c>
      <c r="T75" s="119" t="s">
        <v>39</v>
      </c>
      <c r="U75" s="115" t="s">
        <v>40</v>
      </c>
      <c r="V75" s="46"/>
    </row>
    <row r="76" spans="1:22" ht="18">
      <c r="A76">
        <v>1</v>
      </c>
      <c r="B76">
        <v>3</v>
      </c>
      <c r="C76" s="22"/>
      <c r="D76" s="35" t="str">
        <f>INDEX($D$2:$D$11,A76)</f>
        <v>MO MUORI</v>
      </c>
      <c r="E76" s="41">
        <v>3</v>
      </c>
      <c r="F76" s="50">
        <v>76</v>
      </c>
      <c r="G76" s="36" t="str">
        <f>INDEX($D$2:$D$11,B76)</f>
        <v>REAL VITELLOZZO</v>
      </c>
      <c r="H76" s="41">
        <v>2</v>
      </c>
      <c r="I76" s="51">
        <v>72</v>
      </c>
      <c r="J76" s="39"/>
      <c r="K76" s="46"/>
      <c r="L76" s="111">
        <v>1</v>
      </c>
      <c r="M76" s="74" t="s">
        <v>8</v>
      </c>
      <c r="N76" s="75">
        <v>51</v>
      </c>
      <c r="O76" s="37">
        <v>1929</v>
      </c>
      <c r="P76" s="116">
        <v>74.1923076923077</v>
      </c>
      <c r="Q76" s="111">
        <v>6</v>
      </c>
      <c r="R76" s="74" t="s">
        <v>71</v>
      </c>
      <c r="S76" s="75">
        <v>33</v>
      </c>
      <c r="T76" s="76">
        <v>1801</v>
      </c>
      <c r="U76" s="116">
        <v>69.26923076923077</v>
      </c>
      <c r="V76" s="46"/>
    </row>
    <row r="77" spans="1:22" ht="18">
      <c r="A77">
        <v>2</v>
      </c>
      <c r="B77">
        <v>10</v>
      </c>
      <c r="C77" s="22"/>
      <c r="D77" s="35" t="str">
        <f>INDEX($D$2:$D$11,A77)</f>
        <v>LES SASICCES</v>
      </c>
      <c r="E77" s="41">
        <v>1</v>
      </c>
      <c r="F77" s="50">
        <v>66.5</v>
      </c>
      <c r="G77" s="36" t="str">
        <f>INDEX($D$2:$D$11,B77)</f>
        <v>ALBATROS</v>
      </c>
      <c r="H77" s="43">
        <v>2</v>
      </c>
      <c r="I77" s="50">
        <v>72.5</v>
      </c>
      <c r="J77" s="39"/>
      <c r="K77" s="46"/>
      <c r="L77" s="112">
        <v>2</v>
      </c>
      <c r="M77" s="74" t="s">
        <v>20</v>
      </c>
      <c r="N77" s="75">
        <v>42</v>
      </c>
      <c r="O77" s="76">
        <v>1877</v>
      </c>
      <c r="P77" s="116">
        <v>72.1923076923077</v>
      </c>
      <c r="Q77" s="112">
        <v>7</v>
      </c>
      <c r="R77" s="74" t="s">
        <v>7</v>
      </c>
      <c r="S77" s="75">
        <v>33</v>
      </c>
      <c r="T77" s="76">
        <v>1774.5</v>
      </c>
      <c r="U77" s="116">
        <v>68.25</v>
      </c>
      <c r="V77" s="46"/>
    </row>
    <row r="78" spans="1:22" ht="18">
      <c r="A78">
        <v>4</v>
      </c>
      <c r="B78">
        <v>9</v>
      </c>
      <c r="C78" s="22"/>
      <c r="D78" s="35" t="str">
        <f>INDEX($D$2:$D$11,A78)</f>
        <v>TORMENTINO</v>
      </c>
      <c r="E78" s="41">
        <v>3</v>
      </c>
      <c r="F78" s="51">
        <v>73</v>
      </c>
      <c r="G78" s="36" t="str">
        <f>INDEX($D$2:$D$11,B78)</f>
        <v>NEW TIM</v>
      </c>
      <c r="H78" s="43">
        <v>0</v>
      </c>
      <c r="I78" s="50">
        <v>60</v>
      </c>
      <c r="J78" s="39"/>
      <c r="K78" s="46"/>
      <c r="L78" s="112">
        <v>3</v>
      </c>
      <c r="M78" s="74" t="s">
        <v>6</v>
      </c>
      <c r="N78" s="75">
        <v>42</v>
      </c>
      <c r="O78" s="76">
        <v>1839</v>
      </c>
      <c r="P78" s="116">
        <v>70.73076923076923</v>
      </c>
      <c r="Q78" s="112">
        <v>8</v>
      </c>
      <c r="R78" s="74" t="s">
        <v>5</v>
      </c>
      <c r="S78" s="75">
        <v>32</v>
      </c>
      <c r="T78" s="76">
        <v>1789</v>
      </c>
      <c r="U78" s="116">
        <v>68.8076923076923</v>
      </c>
      <c r="V78" s="46"/>
    </row>
    <row r="79" spans="1:22" ht="18">
      <c r="A79">
        <v>5</v>
      </c>
      <c r="B79">
        <v>8</v>
      </c>
      <c r="C79" s="22"/>
      <c r="D79" s="35" t="str">
        <f>INDEX($D$2:$D$11,A79)</f>
        <v>AD CAPOCCHIAM</v>
      </c>
      <c r="E79" s="41">
        <v>1</v>
      </c>
      <c r="F79" s="51">
        <v>67.5</v>
      </c>
      <c r="G79" s="36" t="str">
        <f>INDEX($D$2:$D$11,B79)</f>
        <v>TORO LOCO</v>
      </c>
      <c r="H79" s="43">
        <v>5</v>
      </c>
      <c r="I79" s="50">
        <v>86</v>
      </c>
      <c r="J79" s="39"/>
      <c r="K79" s="46"/>
      <c r="L79" s="112">
        <v>4</v>
      </c>
      <c r="M79" s="74" t="s">
        <v>1</v>
      </c>
      <c r="N79" s="75">
        <v>37</v>
      </c>
      <c r="O79" s="76">
        <v>1873</v>
      </c>
      <c r="P79" s="116">
        <v>72.03846153846153</v>
      </c>
      <c r="Q79" s="112">
        <v>9</v>
      </c>
      <c r="R79" s="74" t="s">
        <v>3</v>
      </c>
      <c r="S79" s="75">
        <v>23</v>
      </c>
      <c r="T79" s="76">
        <v>1798</v>
      </c>
      <c r="U79" s="116">
        <v>69.15384615384616</v>
      </c>
      <c r="V79" s="46"/>
    </row>
    <row r="80" spans="1:22" ht="18.75" thickBot="1">
      <c r="A80">
        <v>6</v>
      </c>
      <c r="B80">
        <v>7</v>
      </c>
      <c r="C80" s="22"/>
      <c r="D80" s="35" t="str">
        <f>INDEX($D$2:$D$11,A80)</f>
        <v>CUCCIOLO</v>
      </c>
      <c r="E80" s="41">
        <v>2</v>
      </c>
      <c r="F80" s="51">
        <v>74.5</v>
      </c>
      <c r="G80" s="36" t="str">
        <f>INDEX($D$2:$D$11,B80)</f>
        <v>LAUDANO VI PUNIRA'</v>
      </c>
      <c r="H80" s="43">
        <v>1</v>
      </c>
      <c r="I80" s="50">
        <v>68</v>
      </c>
      <c r="J80" s="39"/>
      <c r="K80" s="46"/>
      <c r="L80" s="113">
        <v>5</v>
      </c>
      <c r="M80" s="81" t="s">
        <v>32</v>
      </c>
      <c r="N80" s="82">
        <v>33</v>
      </c>
      <c r="O80" s="89">
        <v>1831</v>
      </c>
      <c r="P80" s="117">
        <v>70.42307692307692</v>
      </c>
      <c r="Q80" s="113">
        <v>10</v>
      </c>
      <c r="R80" s="81" t="s">
        <v>4</v>
      </c>
      <c r="S80" s="82">
        <v>17</v>
      </c>
      <c r="T80" s="89">
        <v>1773.5</v>
      </c>
      <c r="U80" s="117">
        <v>68.21153846153847</v>
      </c>
      <c r="V80" s="46"/>
    </row>
    <row r="81" spans="3:22" ht="9" customHeight="1" thickTop="1">
      <c r="C81" s="22"/>
      <c r="D81" s="48"/>
      <c r="E81" s="49"/>
      <c r="F81" s="44"/>
      <c r="G81" s="49"/>
      <c r="H81" s="49"/>
      <c r="I81" s="44"/>
      <c r="J81" s="44"/>
      <c r="K81" s="46"/>
      <c r="L81" s="1"/>
      <c r="M81" s="1"/>
      <c r="N81" s="1"/>
      <c r="O81" s="1"/>
      <c r="P81" s="1"/>
      <c r="Q81" s="1"/>
      <c r="R81" s="1"/>
      <c r="S81" s="1"/>
      <c r="T81" s="1"/>
      <c r="U81" s="1"/>
      <c r="V81" s="46"/>
    </row>
    <row r="82" spans="3:22" ht="11.25" customHeight="1" thickBot="1">
      <c r="C82" s="22"/>
      <c r="D82" s="48"/>
      <c r="E82" s="49"/>
      <c r="F82" s="44"/>
      <c r="G82" s="49"/>
      <c r="H82" s="49"/>
      <c r="I82" s="44"/>
      <c r="J82" s="44"/>
      <c r="K82" s="46"/>
      <c r="L82" s="1"/>
      <c r="M82" s="1"/>
      <c r="N82" s="1"/>
      <c r="O82" s="1"/>
      <c r="P82" s="1"/>
      <c r="Q82" s="1"/>
      <c r="R82" s="1"/>
      <c r="S82" s="1"/>
      <c r="T82" s="1"/>
      <c r="U82" s="1"/>
      <c r="V82" s="46"/>
    </row>
    <row r="83" spans="3:22" ht="15.75" customHeight="1" thickBot="1" thickTop="1">
      <c r="C83" s="34" t="s">
        <v>58</v>
      </c>
      <c r="D83" s="35">
        <v>37345</v>
      </c>
      <c r="E83" s="36"/>
      <c r="F83" s="38"/>
      <c r="G83" s="36"/>
      <c r="H83" s="37"/>
      <c r="I83" s="38"/>
      <c r="J83" s="39"/>
      <c r="K83" s="46"/>
      <c r="L83" s="110">
        <v>27</v>
      </c>
      <c r="M83" s="70" t="s">
        <v>38</v>
      </c>
      <c r="N83" s="71" t="s">
        <v>35</v>
      </c>
      <c r="O83" s="72" t="s">
        <v>39</v>
      </c>
      <c r="P83" s="73" t="s">
        <v>40</v>
      </c>
      <c r="Q83" s="110">
        <f>L83</f>
        <v>27</v>
      </c>
      <c r="R83" s="118" t="s">
        <v>38</v>
      </c>
      <c r="S83" s="114" t="s">
        <v>35</v>
      </c>
      <c r="T83" s="119" t="s">
        <v>39</v>
      </c>
      <c r="U83" s="115" t="s">
        <v>40</v>
      </c>
      <c r="V83" s="46"/>
    </row>
    <row r="84" spans="1:23" ht="18">
      <c r="A84">
        <v>1</v>
      </c>
      <c r="B84">
        <v>2</v>
      </c>
      <c r="C84" s="22"/>
      <c r="D84" s="35" t="str">
        <f>INDEX($D$2:$D$11,A84)</f>
        <v>MO MUORI</v>
      </c>
      <c r="E84" s="41">
        <v>1</v>
      </c>
      <c r="F84" s="50">
        <v>71.5</v>
      </c>
      <c r="G84" s="36" t="str">
        <f>INDEX($D$2:$D$11,B84)</f>
        <v>LES SASICCES</v>
      </c>
      <c r="H84" s="41">
        <v>2</v>
      </c>
      <c r="I84" s="51">
        <v>77</v>
      </c>
      <c r="J84" s="39"/>
      <c r="K84" s="46"/>
      <c r="L84" s="111">
        <v>1</v>
      </c>
      <c r="M84" s="271" t="s">
        <v>8</v>
      </c>
      <c r="N84" s="75">
        <v>51</v>
      </c>
      <c r="O84" s="37">
        <v>2000.5</v>
      </c>
      <c r="P84" s="116">
        <v>74.0925925925926</v>
      </c>
      <c r="Q84" s="111">
        <v>6</v>
      </c>
      <c r="R84" s="74" t="s">
        <v>5</v>
      </c>
      <c r="S84" s="75">
        <v>35</v>
      </c>
      <c r="T84" s="76">
        <v>1860.5</v>
      </c>
      <c r="U84" s="77">
        <v>68.9074074074074</v>
      </c>
      <c r="V84" s="46"/>
      <c r="W84" s="12"/>
    </row>
    <row r="85" spans="1:22" ht="15.75" customHeight="1">
      <c r="A85">
        <v>3</v>
      </c>
      <c r="B85">
        <v>9</v>
      </c>
      <c r="C85" s="22"/>
      <c r="D85" s="35" t="str">
        <f>INDEX($D$2:$D$11,A85)</f>
        <v>REAL VITELLOZZO</v>
      </c>
      <c r="E85" s="41">
        <v>2</v>
      </c>
      <c r="F85" s="50">
        <v>75</v>
      </c>
      <c r="G85" s="36" t="str">
        <f>INDEX($D$2:$D$11,B85)</f>
        <v>NEW TIM</v>
      </c>
      <c r="H85" s="43">
        <v>3</v>
      </c>
      <c r="I85" s="50">
        <v>80.5</v>
      </c>
      <c r="J85" s="39"/>
      <c r="K85" s="46"/>
      <c r="L85" s="112">
        <v>2</v>
      </c>
      <c r="M85" s="269" t="s">
        <v>20</v>
      </c>
      <c r="N85" s="75">
        <v>42</v>
      </c>
      <c r="O85" s="76">
        <v>1952</v>
      </c>
      <c r="P85" s="116">
        <v>72.29629629629629</v>
      </c>
      <c r="Q85" s="112">
        <v>7</v>
      </c>
      <c r="R85" s="74" t="s">
        <v>7</v>
      </c>
      <c r="S85" s="75">
        <v>34</v>
      </c>
      <c r="T85" s="76">
        <v>1836.5</v>
      </c>
      <c r="U85" s="77">
        <v>68.01851851851852</v>
      </c>
      <c r="V85" s="9"/>
    </row>
    <row r="86" spans="1:22" ht="18">
      <c r="A86">
        <v>4</v>
      </c>
      <c r="B86">
        <v>8</v>
      </c>
      <c r="C86" s="22"/>
      <c r="D86" s="35" t="str">
        <f>INDEX($D$2:$D$11,A86)</f>
        <v>TORMENTINO</v>
      </c>
      <c r="E86" s="41">
        <v>0</v>
      </c>
      <c r="F86" s="51">
        <v>61.5</v>
      </c>
      <c r="G86" s="36" t="str">
        <f>INDEX($D$2:$D$11,B86)</f>
        <v>TORO LOCO</v>
      </c>
      <c r="H86" s="43">
        <v>4</v>
      </c>
      <c r="I86" s="50">
        <v>77</v>
      </c>
      <c r="J86" s="39"/>
      <c r="K86" s="46"/>
      <c r="L86" s="112">
        <v>3</v>
      </c>
      <c r="M86" s="269" t="s">
        <v>6</v>
      </c>
      <c r="N86" s="75">
        <v>42</v>
      </c>
      <c r="O86" s="76">
        <v>1900.5</v>
      </c>
      <c r="P86" s="116">
        <v>70.38888888888889</v>
      </c>
      <c r="Q86" s="112">
        <v>8</v>
      </c>
      <c r="R86" s="269" t="s">
        <v>392</v>
      </c>
      <c r="S86" s="75">
        <v>33</v>
      </c>
      <c r="T86" s="76">
        <v>1863</v>
      </c>
      <c r="U86" s="77">
        <v>69</v>
      </c>
      <c r="V86" s="9"/>
    </row>
    <row r="87" spans="1:22" ht="18">
      <c r="A87">
        <v>5</v>
      </c>
      <c r="B87">
        <v>7</v>
      </c>
      <c r="C87" s="22"/>
      <c r="D87" s="35" t="str">
        <f>INDEX($D$2:$D$11,A87)</f>
        <v>AD CAPOCCHIAM</v>
      </c>
      <c r="E87" s="41">
        <v>2</v>
      </c>
      <c r="F87" s="51">
        <v>71.5</v>
      </c>
      <c r="G87" s="36" t="str">
        <f>INDEX($D$2:$D$11,B87)</f>
        <v>LAUDANO VI PUNIRA'</v>
      </c>
      <c r="H87" s="43">
        <v>0</v>
      </c>
      <c r="I87" s="50">
        <v>62</v>
      </c>
      <c r="J87" s="39"/>
      <c r="K87" s="46"/>
      <c r="L87" s="112">
        <v>4</v>
      </c>
      <c r="M87" s="74" t="s">
        <v>1</v>
      </c>
      <c r="N87" s="75">
        <v>40</v>
      </c>
      <c r="O87" s="76">
        <v>1950</v>
      </c>
      <c r="P87" s="116">
        <v>72.22222222222223</v>
      </c>
      <c r="Q87" s="112">
        <v>9</v>
      </c>
      <c r="R87" s="269" t="s">
        <v>3</v>
      </c>
      <c r="S87" s="75">
        <v>26</v>
      </c>
      <c r="T87" s="76">
        <v>1878.5</v>
      </c>
      <c r="U87" s="77">
        <v>69.57407407407408</v>
      </c>
      <c r="V87" s="9"/>
    </row>
    <row r="88" spans="1:22" ht="18.75" thickBot="1">
      <c r="A88">
        <v>6</v>
      </c>
      <c r="B88">
        <v>10</v>
      </c>
      <c r="C88" s="22"/>
      <c r="D88" s="35" t="str">
        <f>INDEX($D$2:$D$11,A88)</f>
        <v>CUCCIOLO</v>
      </c>
      <c r="E88" s="41">
        <v>0</v>
      </c>
      <c r="F88" s="51">
        <v>62</v>
      </c>
      <c r="G88" s="36" t="str">
        <f>INDEX($D$2:$D$11,B88)</f>
        <v>ALBATROS</v>
      </c>
      <c r="H88" s="43">
        <v>0</v>
      </c>
      <c r="I88" s="50">
        <v>59.5</v>
      </c>
      <c r="J88" s="39"/>
      <c r="K88" s="46"/>
      <c r="L88" s="113">
        <v>5</v>
      </c>
      <c r="M88" s="81" t="s">
        <v>393</v>
      </c>
      <c r="N88" s="82">
        <v>36</v>
      </c>
      <c r="O88" s="89">
        <v>1908</v>
      </c>
      <c r="P88" s="117">
        <v>70.66666666666667</v>
      </c>
      <c r="Q88" s="113">
        <v>10</v>
      </c>
      <c r="R88" s="270" t="s">
        <v>4</v>
      </c>
      <c r="S88" s="82">
        <v>18</v>
      </c>
      <c r="T88" s="76">
        <v>1833</v>
      </c>
      <c r="U88" s="77">
        <v>67.88888888888889</v>
      </c>
      <c r="V88" s="9"/>
    </row>
    <row r="89" spans="11:22" ht="13.5" thickTop="1">
      <c r="K89" s="26"/>
      <c r="L89" s="108"/>
      <c r="M89" s="108"/>
      <c r="N89" s="109"/>
      <c r="O89" s="109"/>
      <c r="P89" s="108"/>
      <c r="Q89" s="108"/>
      <c r="R89" s="108"/>
      <c r="S89" s="108"/>
      <c r="T89" s="108"/>
      <c r="U89" s="108"/>
      <c r="V89" s="1"/>
    </row>
    <row r="90" spans="13:14" ht="12.75">
      <c r="M90"/>
      <c r="N90"/>
    </row>
    <row r="91" spans="13:14" ht="12.75">
      <c r="M91"/>
      <c r="N91"/>
    </row>
    <row r="92" spans="13:14" ht="12.75">
      <c r="M92"/>
      <c r="N92"/>
    </row>
    <row r="93" spans="13:15" ht="12.75">
      <c r="M93"/>
      <c r="N93"/>
      <c r="O93"/>
    </row>
    <row r="94" spans="13:15" ht="12.75">
      <c r="M94"/>
      <c r="N94"/>
      <c r="O94"/>
    </row>
    <row r="95" spans="7:15" ht="18">
      <c r="G95" s="2" t="s">
        <v>389</v>
      </c>
      <c r="M95" s="47"/>
      <c r="N95" s="47"/>
      <c r="O95" s="53"/>
    </row>
  </sheetData>
  <printOptions horizontalCentered="1" verticalCentered="1"/>
  <pageMargins left="0.31" right="0.29" top="0.44" bottom="0.5" header="0.28" footer="0.5118110236220472"/>
  <pageSetup fitToHeight="1" fitToWidth="1"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C1:AA42"/>
  <sheetViews>
    <sheetView workbookViewId="0" topLeftCell="K15">
      <selection activeCell="W30" sqref="W30:Y31"/>
    </sheetView>
  </sheetViews>
  <sheetFormatPr defaultColWidth="9.140625" defaultRowHeight="12.75"/>
  <cols>
    <col min="3" max="3" width="7.421875" style="0" customWidth="1"/>
    <col min="4" max="4" width="6.421875" style="0" customWidth="1"/>
    <col min="5" max="7" width="4.7109375" style="0" customWidth="1"/>
    <col min="12" max="14" width="4.7109375" style="0" customWidth="1"/>
    <col min="15" max="15" width="4.8515625" style="0" customWidth="1"/>
    <col min="26" max="26" width="10.57421875" style="0" customWidth="1"/>
  </cols>
  <sheetData>
    <row r="1" spans="8:11" ht="25.5" customHeight="1" thickBot="1" thickTop="1">
      <c r="H1" s="327" t="s">
        <v>362</v>
      </c>
      <c r="I1" s="328"/>
      <c r="J1" s="328"/>
      <c r="K1" s="329"/>
    </row>
    <row r="2" spans="3:16" ht="31.5" customHeight="1" thickBot="1" thickTop="1">
      <c r="C2" s="264" t="s">
        <v>366</v>
      </c>
      <c r="D2" s="286" t="s">
        <v>363</v>
      </c>
      <c r="E2" s="286"/>
      <c r="F2" s="286"/>
      <c r="G2" s="286"/>
      <c r="H2" s="330"/>
      <c r="I2" s="331"/>
      <c r="J2" s="331"/>
      <c r="K2" s="332"/>
      <c r="L2" s="286" t="s">
        <v>364</v>
      </c>
      <c r="M2" s="286"/>
      <c r="N2" s="286"/>
      <c r="O2" s="287"/>
      <c r="P2" s="264" t="s">
        <v>366</v>
      </c>
    </row>
    <row r="3" spans="3:17" ht="17.25" thickTop="1">
      <c r="C3" s="267" t="s">
        <v>365</v>
      </c>
      <c r="D3" s="261">
        <v>0</v>
      </c>
      <c r="E3" s="255">
        <v>57.5</v>
      </c>
      <c r="F3" s="257">
        <v>0</v>
      </c>
      <c r="G3" s="255">
        <v>60.5</v>
      </c>
      <c r="H3" s="311" t="s">
        <v>59</v>
      </c>
      <c r="I3" s="312"/>
      <c r="J3" s="325" t="s">
        <v>19</v>
      </c>
      <c r="K3" s="326"/>
      <c r="L3" s="261">
        <v>1</v>
      </c>
      <c r="M3" s="255">
        <v>70.5</v>
      </c>
      <c r="N3" s="261">
        <v>2</v>
      </c>
      <c r="O3" s="255">
        <v>75</v>
      </c>
      <c r="P3" s="267">
        <v>1</v>
      </c>
      <c r="Q3" t="s">
        <v>19</v>
      </c>
    </row>
    <row r="4" spans="3:17" ht="16.5">
      <c r="C4" s="265">
        <v>2</v>
      </c>
      <c r="D4" s="262">
        <v>1</v>
      </c>
      <c r="E4" s="256">
        <v>71</v>
      </c>
      <c r="F4" s="258">
        <v>2</v>
      </c>
      <c r="G4" s="256">
        <v>77.5</v>
      </c>
      <c r="H4" s="295" t="s">
        <v>3</v>
      </c>
      <c r="I4" s="296"/>
      <c r="J4" s="321" t="s">
        <v>1</v>
      </c>
      <c r="K4" s="322"/>
      <c r="L4" s="262">
        <v>3</v>
      </c>
      <c r="M4" s="256">
        <v>75</v>
      </c>
      <c r="N4" s="262">
        <v>1</v>
      </c>
      <c r="O4" s="256">
        <v>66</v>
      </c>
      <c r="P4" s="265">
        <v>2</v>
      </c>
      <c r="Q4" t="s">
        <v>3</v>
      </c>
    </row>
    <row r="5" spans="3:17" ht="16.5">
      <c r="C5" s="265">
        <v>1</v>
      </c>
      <c r="D5" s="262">
        <v>1</v>
      </c>
      <c r="E5" s="256">
        <v>67.5</v>
      </c>
      <c r="F5" s="258">
        <v>0</v>
      </c>
      <c r="G5" s="256">
        <v>63.5</v>
      </c>
      <c r="H5" s="297" t="s">
        <v>71</v>
      </c>
      <c r="I5" s="298"/>
      <c r="J5" s="323" t="s">
        <v>20</v>
      </c>
      <c r="K5" s="324"/>
      <c r="L5" s="262">
        <v>0</v>
      </c>
      <c r="M5" s="256">
        <v>61</v>
      </c>
      <c r="N5" s="262">
        <v>2</v>
      </c>
      <c r="O5" s="256">
        <v>72.5</v>
      </c>
      <c r="P5" s="265">
        <v>1</v>
      </c>
      <c r="Q5" t="s">
        <v>20</v>
      </c>
    </row>
    <row r="6" spans="3:17" ht="16.5">
      <c r="C6" s="265" t="s">
        <v>365</v>
      </c>
      <c r="D6" s="262">
        <v>2</v>
      </c>
      <c r="E6" s="256">
        <v>75.5</v>
      </c>
      <c r="F6" s="258">
        <v>2</v>
      </c>
      <c r="G6" s="256">
        <v>78.5</v>
      </c>
      <c r="H6" s="295" t="s">
        <v>32</v>
      </c>
      <c r="I6" s="296"/>
      <c r="J6" s="321" t="s">
        <v>7</v>
      </c>
      <c r="K6" s="322"/>
      <c r="L6" s="262">
        <v>4</v>
      </c>
      <c r="M6" s="256">
        <v>78</v>
      </c>
      <c r="N6" s="262">
        <v>0</v>
      </c>
      <c r="O6" s="256">
        <v>60.5</v>
      </c>
      <c r="P6" s="265">
        <v>2</v>
      </c>
      <c r="Q6" t="s">
        <v>32</v>
      </c>
    </row>
    <row r="7" spans="3:17" ht="17.25" thickBot="1">
      <c r="C7" s="266" t="s">
        <v>365</v>
      </c>
      <c r="D7" s="263">
        <v>1</v>
      </c>
      <c r="E7" s="260">
        <v>71.5</v>
      </c>
      <c r="F7" s="259">
        <v>1</v>
      </c>
      <c r="G7" s="260">
        <v>70.5</v>
      </c>
      <c r="H7" s="299" t="s">
        <v>6</v>
      </c>
      <c r="I7" s="300"/>
      <c r="J7" s="301" t="s">
        <v>5</v>
      </c>
      <c r="K7" s="302"/>
      <c r="L7" s="263">
        <v>1</v>
      </c>
      <c r="M7" s="260">
        <v>71</v>
      </c>
      <c r="N7" s="263">
        <v>2</v>
      </c>
      <c r="O7" s="260">
        <v>76</v>
      </c>
      <c r="P7" s="266">
        <v>1</v>
      </c>
      <c r="Q7" t="s">
        <v>5</v>
      </c>
    </row>
    <row r="8" spans="8:11" ht="13.5" thickTop="1">
      <c r="H8" s="294"/>
      <c r="I8" s="294"/>
      <c r="J8" s="294"/>
      <c r="K8" s="294"/>
    </row>
    <row r="9" ht="18" customHeight="1"/>
    <row r="10" spans="3:25" ht="13.5" customHeight="1">
      <c r="C10" s="314" t="s">
        <v>62</v>
      </c>
      <c r="D10" s="350"/>
      <c r="E10" s="350"/>
      <c r="F10" s="315"/>
      <c r="G10" s="316"/>
      <c r="H10" s="120"/>
      <c r="W10" s="314" t="s">
        <v>62</v>
      </c>
      <c r="X10" s="315"/>
      <c r="Y10" s="316"/>
    </row>
    <row r="11" spans="3:25" ht="13.5" customHeight="1">
      <c r="C11" s="317"/>
      <c r="D11" s="318"/>
      <c r="E11" s="318"/>
      <c r="F11" s="318"/>
      <c r="G11" s="319"/>
      <c r="H11" s="120"/>
      <c r="W11" s="317"/>
      <c r="X11" s="318"/>
      <c r="Y11" s="319"/>
    </row>
    <row r="12" spans="3:25" ht="13.5" customHeight="1">
      <c r="C12" s="320"/>
      <c r="D12" s="320"/>
      <c r="E12" s="320"/>
      <c r="F12" s="320"/>
      <c r="G12" s="320"/>
      <c r="H12" s="120"/>
      <c r="I12" s="314" t="s">
        <v>61</v>
      </c>
      <c r="J12" s="315"/>
      <c r="K12" s="316"/>
      <c r="S12" s="314" t="s">
        <v>61</v>
      </c>
      <c r="T12" s="315"/>
      <c r="U12" s="316"/>
      <c r="W12" s="348"/>
      <c r="X12" s="348"/>
      <c r="Y12" s="348"/>
    </row>
    <row r="13" spans="9:21" ht="13.5" thickBot="1">
      <c r="I13" s="317"/>
      <c r="J13" s="318"/>
      <c r="K13" s="319"/>
      <c r="S13" s="317"/>
      <c r="T13" s="318"/>
      <c r="U13" s="319"/>
    </row>
    <row r="14" spans="3:25" ht="14.25" thickTop="1">
      <c r="C14" s="303" t="s">
        <v>19</v>
      </c>
      <c r="D14" s="304"/>
      <c r="E14" s="304"/>
      <c r="F14" s="304"/>
      <c r="G14" s="305"/>
      <c r="I14" s="320"/>
      <c r="J14" s="320"/>
      <c r="K14" s="320"/>
      <c r="S14" s="348"/>
      <c r="T14" s="348"/>
      <c r="U14" s="348"/>
      <c r="W14" s="303" t="s">
        <v>20</v>
      </c>
      <c r="X14" s="304"/>
      <c r="Y14" s="305"/>
    </row>
    <row r="15" spans="3:25" ht="13.5" thickBot="1">
      <c r="C15" s="283"/>
      <c r="D15" s="284"/>
      <c r="E15" s="284"/>
      <c r="F15" s="284"/>
      <c r="G15" s="285"/>
      <c r="W15" s="283"/>
      <c r="X15" s="284"/>
      <c r="Y15" s="285"/>
    </row>
    <row r="16" spans="3:25" ht="18" thickBot="1" thickTop="1">
      <c r="C16" s="125" t="s">
        <v>64</v>
      </c>
      <c r="D16" s="125">
        <v>71.5</v>
      </c>
      <c r="E16" s="125">
        <v>1</v>
      </c>
      <c r="F16" s="125"/>
      <c r="G16" s="124"/>
      <c r="I16" s="342" t="s">
        <v>7</v>
      </c>
      <c r="J16" s="343"/>
      <c r="K16" s="344"/>
      <c r="M16" s="333" t="s">
        <v>60</v>
      </c>
      <c r="N16" s="334"/>
      <c r="O16" s="334"/>
      <c r="P16" s="334"/>
      <c r="Q16" s="335"/>
      <c r="S16" s="282" t="s">
        <v>6</v>
      </c>
      <c r="T16" s="306"/>
      <c r="U16" s="307"/>
      <c r="W16" s="125" t="s">
        <v>64</v>
      </c>
      <c r="X16" s="125">
        <v>1</v>
      </c>
      <c r="Y16" s="124">
        <v>70.5</v>
      </c>
    </row>
    <row r="17" spans="3:26" ht="18" thickBot="1" thickTop="1">
      <c r="C17" s="125" t="s">
        <v>65</v>
      </c>
      <c r="D17" s="125">
        <v>70</v>
      </c>
      <c r="E17" s="125">
        <v>1</v>
      </c>
      <c r="F17" s="274" t="s">
        <v>394</v>
      </c>
      <c r="G17" s="275"/>
      <c r="I17" s="345"/>
      <c r="J17" s="346"/>
      <c r="K17" s="347"/>
      <c r="M17" s="336"/>
      <c r="N17" s="337"/>
      <c r="O17" s="337"/>
      <c r="P17" s="337"/>
      <c r="Q17" s="338"/>
      <c r="S17" s="308"/>
      <c r="T17" s="309"/>
      <c r="U17" s="310"/>
      <c r="W17" s="125" t="s">
        <v>65</v>
      </c>
      <c r="X17" s="125">
        <v>76</v>
      </c>
      <c r="Y17" s="124">
        <v>2</v>
      </c>
      <c r="Z17" s="274" t="s">
        <v>394</v>
      </c>
    </row>
    <row r="18" spans="3:25" ht="17.25" thickTop="1">
      <c r="C18" s="282" t="s">
        <v>7</v>
      </c>
      <c r="D18" s="306"/>
      <c r="E18" s="306"/>
      <c r="F18" s="306"/>
      <c r="G18" s="307"/>
      <c r="I18" s="125" t="s">
        <v>64</v>
      </c>
      <c r="J18" s="125" t="s">
        <v>405</v>
      </c>
      <c r="L18" s="277" t="s">
        <v>394</v>
      </c>
      <c r="M18" s="336"/>
      <c r="N18" s="337"/>
      <c r="O18" s="337"/>
      <c r="P18" s="337"/>
      <c r="Q18" s="338"/>
      <c r="S18" s="125" t="s">
        <v>64</v>
      </c>
      <c r="T18" s="125">
        <v>74.5</v>
      </c>
      <c r="U18" s="124">
        <v>2</v>
      </c>
      <c r="V18" s="274" t="s">
        <v>394</v>
      </c>
      <c r="W18" s="282" t="s">
        <v>6</v>
      </c>
      <c r="X18" s="306"/>
      <c r="Y18" s="307"/>
    </row>
    <row r="19" spans="3:25" ht="17.25" thickBot="1">
      <c r="C19" s="308"/>
      <c r="D19" s="309"/>
      <c r="E19" s="309"/>
      <c r="F19" s="309"/>
      <c r="G19" s="310"/>
      <c r="I19" s="125" t="s">
        <v>65</v>
      </c>
      <c r="J19" s="125">
        <v>69.5</v>
      </c>
      <c r="K19" s="124">
        <v>1</v>
      </c>
      <c r="M19" s="339"/>
      <c r="N19" s="340"/>
      <c r="O19" s="340"/>
      <c r="P19" s="340"/>
      <c r="Q19" s="341"/>
      <c r="S19" s="125" t="s">
        <v>65</v>
      </c>
      <c r="T19" s="125">
        <v>69.5</v>
      </c>
      <c r="U19" s="124">
        <v>1</v>
      </c>
      <c r="W19" s="308"/>
      <c r="X19" s="309"/>
      <c r="Y19" s="310"/>
    </row>
    <row r="20" spans="3:27" ht="21" thickTop="1">
      <c r="C20" s="125" t="s">
        <v>64</v>
      </c>
      <c r="D20" s="125">
        <v>75.5</v>
      </c>
      <c r="E20" s="273">
        <v>2</v>
      </c>
      <c r="F20" s="274" t="s">
        <v>394</v>
      </c>
      <c r="G20" s="275"/>
      <c r="M20" s="349"/>
      <c r="N20" s="349"/>
      <c r="O20" s="349"/>
      <c r="P20" s="349"/>
      <c r="Q20" s="349"/>
      <c r="W20" s="125" t="s">
        <v>64</v>
      </c>
      <c r="X20" s="125">
        <v>1</v>
      </c>
      <c r="Y20" s="124">
        <v>74</v>
      </c>
      <c r="Z20" s="274" t="s">
        <v>394</v>
      </c>
      <c r="AA20" s="276"/>
    </row>
    <row r="21" spans="3:25" ht="20.25">
      <c r="C21" s="125" t="s">
        <v>65</v>
      </c>
      <c r="D21" s="125">
        <v>67</v>
      </c>
      <c r="E21" s="125">
        <v>1</v>
      </c>
      <c r="F21" s="125"/>
      <c r="G21" s="124"/>
      <c r="M21" s="122"/>
      <c r="N21" s="122"/>
      <c r="O21" s="122"/>
      <c r="P21" s="122"/>
      <c r="Q21" s="122"/>
      <c r="W21" s="125" t="s">
        <v>65</v>
      </c>
      <c r="X21" s="125">
        <v>73</v>
      </c>
      <c r="Y21" s="124">
        <v>2</v>
      </c>
    </row>
    <row r="22" spans="3:25" ht="20.25">
      <c r="C22" s="121"/>
      <c r="D22" s="121"/>
      <c r="E22" s="121"/>
      <c r="F22" s="121"/>
      <c r="G22" s="121"/>
      <c r="M22" s="122"/>
      <c r="N22" s="122"/>
      <c r="O22" s="122"/>
      <c r="P22" s="122"/>
      <c r="Q22" s="122"/>
      <c r="W22" s="121"/>
      <c r="X22" s="121"/>
      <c r="Y22" s="121"/>
    </row>
    <row r="23" ht="13.5" thickBot="1"/>
    <row r="24" spans="12:18" ht="13.5" customHeight="1" thickTop="1">
      <c r="L24" s="288" t="s">
        <v>224</v>
      </c>
      <c r="M24" s="289"/>
      <c r="N24" s="290"/>
      <c r="P24" s="288" t="s">
        <v>406</v>
      </c>
      <c r="Q24" s="289"/>
      <c r="R24" s="290"/>
    </row>
    <row r="25" spans="12:18" ht="13.5" customHeight="1" thickBot="1">
      <c r="L25" s="291"/>
      <c r="M25" s="292"/>
      <c r="N25" s="293"/>
      <c r="P25" s="291"/>
      <c r="Q25" s="292"/>
      <c r="R25" s="293"/>
    </row>
    <row r="26" spans="12:18" ht="20.25" thickTop="1">
      <c r="L26" s="281">
        <v>1</v>
      </c>
      <c r="M26" s="125">
        <v>71</v>
      </c>
      <c r="N26" s="124"/>
      <c r="P26" s="125">
        <v>4</v>
      </c>
      <c r="Q26" s="125">
        <v>82</v>
      </c>
      <c r="R26" s="124"/>
    </row>
    <row r="27" spans="12:18" ht="16.5">
      <c r="L27" s="125"/>
      <c r="M27" s="125"/>
      <c r="N27" s="124"/>
      <c r="P27" s="125"/>
      <c r="Q27" s="125"/>
      <c r="R27" s="124"/>
    </row>
    <row r="28" spans="12:18" ht="12.75">
      <c r="L28" s="121"/>
      <c r="M28" s="121"/>
      <c r="N28" s="121"/>
      <c r="P28" s="121"/>
      <c r="Q28" s="121"/>
      <c r="R28" s="121"/>
    </row>
    <row r="29" ht="13.5" thickBot="1"/>
    <row r="30" spans="3:25" ht="13.5" thickTop="1">
      <c r="C30" s="303" t="s">
        <v>5</v>
      </c>
      <c r="D30" s="304"/>
      <c r="E30" s="304"/>
      <c r="F30" s="304"/>
      <c r="G30" s="305"/>
      <c r="W30" s="282" t="s">
        <v>32</v>
      </c>
      <c r="X30" s="306"/>
      <c r="Y30" s="307"/>
    </row>
    <row r="31" spans="3:26" ht="13.5" thickBot="1">
      <c r="C31" s="283"/>
      <c r="D31" s="284"/>
      <c r="E31" s="284"/>
      <c r="F31" s="284"/>
      <c r="G31" s="285"/>
      <c r="W31" s="308"/>
      <c r="X31" s="309"/>
      <c r="Y31" s="310"/>
      <c r="Z31" s="22" t="s">
        <v>397</v>
      </c>
    </row>
    <row r="32" spans="3:25" ht="18" thickBot="1" thickTop="1">
      <c r="C32" s="125" t="s">
        <v>64</v>
      </c>
      <c r="D32" s="125">
        <v>63.5</v>
      </c>
      <c r="E32" s="125">
        <v>0</v>
      </c>
      <c r="F32" s="125"/>
      <c r="G32" s="124"/>
      <c r="I32" s="342" t="s">
        <v>396</v>
      </c>
      <c r="J32" s="343"/>
      <c r="K32" s="344"/>
      <c r="S32" s="282" t="s">
        <v>32</v>
      </c>
      <c r="T32" s="306"/>
      <c r="U32" s="307"/>
      <c r="W32" s="125" t="s">
        <v>64</v>
      </c>
      <c r="X32" s="125">
        <v>0</v>
      </c>
      <c r="Y32" s="124">
        <v>56.5</v>
      </c>
    </row>
    <row r="33" spans="3:26" ht="18" thickBot="1" thickTop="1">
      <c r="C33" s="125" t="s">
        <v>65</v>
      </c>
      <c r="D33" s="125">
        <v>68.5</v>
      </c>
      <c r="E33" s="125">
        <v>1</v>
      </c>
      <c r="F33" s="274" t="s">
        <v>394</v>
      </c>
      <c r="G33" s="275"/>
      <c r="I33" s="345"/>
      <c r="J33" s="346"/>
      <c r="K33" s="347"/>
      <c r="S33" s="308"/>
      <c r="T33" s="309"/>
      <c r="U33" s="310"/>
      <c r="W33" s="125" t="s">
        <v>65</v>
      </c>
      <c r="X33" s="125">
        <v>75.5</v>
      </c>
      <c r="Y33" s="124">
        <v>4</v>
      </c>
      <c r="Z33" s="274" t="s">
        <v>394</v>
      </c>
    </row>
    <row r="34" spans="3:25" ht="18" thickBot="1" thickTop="1">
      <c r="C34" s="282" t="s">
        <v>3</v>
      </c>
      <c r="D34" s="306"/>
      <c r="E34" s="306"/>
      <c r="F34" s="306"/>
      <c r="G34" s="307"/>
      <c r="I34" s="125" t="s">
        <v>64</v>
      </c>
      <c r="J34" s="125">
        <v>68.5</v>
      </c>
      <c r="K34" s="124">
        <v>3</v>
      </c>
      <c r="S34" s="125" t="s">
        <v>64</v>
      </c>
      <c r="T34" s="125">
        <v>77.5</v>
      </c>
      <c r="U34" s="124">
        <v>2</v>
      </c>
      <c r="W34" s="303" t="s">
        <v>1</v>
      </c>
      <c r="X34" s="304"/>
      <c r="Y34" s="305"/>
    </row>
    <row r="35" spans="3:25" ht="18" thickBot="1" thickTop="1">
      <c r="C35" s="308"/>
      <c r="D35" s="309"/>
      <c r="E35" s="309"/>
      <c r="F35" s="309"/>
      <c r="G35" s="310"/>
      <c r="I35" s="125" t="s">
        <v>65</v>
      </c>
      <c r="J35" s="125">
        <v>88</v>
      </c>
      <c r="K35" s="124">
        <v>5</v>
      </c>
      <c r="L35" s="277" t="s">
        <v>394</v>
      </c>
      <c r="S35" s="125" t="s">
        <v>65</v>
      </c>
      <c r="T35" s="125">
        <v>74.5</v>
      </c>
      <c r="U35" s="124">
        <v>2</v>
      </c>
      <c r="V35" s="274" t="s">
        <v>394</v>
      </c>
      <c r="W35" s="283"/>
      <c r="X35" s="284"/>
      <c r="Y35" s="285"/>
    </row>
    <row r="36" spans="3:26" ht="17.25" thickTop="1">
      <c r="C36" s="125" t="s">
        <v>64</v>
      </c>
      <c r="D36" s="125">
        <v>69</v>
      </c>
      <c r="E36" s="125">
        <v>1</v>
      </c>
      <c r="F36" s="274" t="s">
        <v>394</v>
      </c>
      <c r="G36" s="275"/>
      <c r="W36" s="125" t="s">
        <v>64</v>
      </c>
      <c r="X36" s="125">
        <v>4</v>
      </c>
      <c r="Y36" s="125">
        <v>75.5</v>
      </c>
      <c r="Z36" s="274" t="s">
        <v>394</v>
      </c>
    </row>
    <row r="37" spans="3:25" ht="16.5">
      <c r="C37" s="125" t="s">
        <v>65</v>
      </c>
      <c r="D37" s="125">
        <v>71</v>
      </c>
      <c r="E37" s="125">
        <v>1</v>
      </c>
      <c r="F37" s="125"/>
      <c r="G37" s="124"/>
      <c r="W37" s="125" t="s">
        <v>65</v>
      </c>
      <c r="X37" s="125">
        <v>58.5</v>
      </c>
      <c r="Y37" s="124">
        <v>0</v>
      </c>
    </row>
    <row r="39" spans="13:17" ht="12.75">
      <c r="M39" s="313" t="s">
        <v>63</v>
      </c>
      <c r="N39" s="313"/>
      <c r="O39" s="313"/>
      <c r="P39" s="313"/>
      <c r="Q39" s="313"/>
    </row>
    <row r="40" spans="13:17" ht="12.75">
      <c r="M40" s="313"/>
      <c r="N40" s="313"/>
      <c r="O40" s="313"/>
      <c r="P40" s="313"/>
      <c r="Q40" s="313"/>
    </row>
    <row r="41" spans="13:17" ht="12.75">
      <c r="M41" s="313"/>
      <c r="N41" s="313"/>
      <c r="O41" s="313"/>
      <c r="P41" s="313"/>
      <c r="Q41" s="313"/>
    </row>
    <row r="42" spans="13:17" ht="12.75">
      <c r="M42" s="313"/>
      <c r="N42" s="313"/>
      <c r="O42" s="313"/>
      <c r="P42" s="313"/>
      <c r="Q42" s="313"/>
    </row>
  </sheetData>
  <mergeCells count="40">
    <mergeCell ref="C34:G35"/>
    <mergeCell ref="W10:Y11"/>
    <mergeCell ref="W34:Y35"/>
    <mergeCell ref="W14:Y15"/>
    <mergeCell ref="W18:Y19"/>
    <mergeCell ref="W30:Y31"/>
    <mergeCell ref="W12:Y12"/>
    <mergeCell ref="I32:K33"/>
    <mergeCell ref="C10:G11"/>
    <mergeCell ref="S12:U13"/>
    <mergeCell ref="H1:K2"/>
    <mergeCell ref="C12:G12"/>
    <mergeCell ref="S32:U33"/>
    <mergeCell ref="S16:U17"/>
    <mergeCell ref="P24:R25"/>
    <mergeCell ref="M16:Q19"/>
    <mergeCell ref="C30:G31"/>
    <mergeCell ref="I16:K17"/>
    <mergeCell ref="S14:U14"/>
    <mergeCell ref="M20:Q20"/>
    <mergeCell ref="C14:G15"/>
    <mergeCell ref="C18:G19"/>
    <mergeCell ref="H3:I3"/>
    <mergeCell ref="M39:Q42"/>
    <mergeCell ref="I12:K13"/>
    <mergeCell ref="I14:K14"/>
    <mergeCell ref="J6:K6"/>
    <mergeCell ref="J5:K5"/>
    <mergeCell ref="J4:K4"/>
    <mergeCell ref="J3:K3"/>
    <mergeCell ref="D2:G2"/>
    <mergeCell ref="L2:O2"/>
    <mergeCell ref="L24:N25"/>
    <mergeCell ref="H8:I8"/>
    <mergeCell ref="J8:K8"/>
    <mergeCell ref="H4:I4"/>
    <mergeCell ref="H5:I5"/>
    <mergeCell ref="H6:I6"/>
    <mergeCell ref="H7:I7"/>
    <mergeCell ref="J7:K7"/>
  </mergeCells>
  <printOptions/>
  <pageMargins left="0.75" right="0.75" top="0.41" bottom="0.74" header="0.5" footer="0.5"/>
  <pageSetup fitToHeight="1" fitToWidth="1" horizontalDpi="300" verticalDpi="300" orientation="landscape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AK81"/>
  <sheetViews>
    <sheetView zoomScale="75" zoomScaleNormal="75" workbookViewId="0" topLeftCell="B1">
      <selection activeCell="AA46" sqref="AA46"/>
    </sheetView>
  </sheetViews>
  <sheetFormatPr defaultColWidth="9.140625" defaultRowHeight="12.75"/>
  <cols>
    <col min="1" max="1" width="19.140625" style="148" customWidth="1"/>
    <col min="2" max="2" width="4.8515625" style="148" customWidth="1"/>
    <col min="3" max="3" width="17.140625" style="169" customWidth="1"/>
    <col min="4" max="4" width="11.00390625" style="169" customWidth="1"/>
    <col min="5" max="6" width="10.00390625" style="218" customWidth="1"/>
    <col min="7" max="7" width="19.140625" style="148" customWidth="1"/>
    <col min="8" max="8" width="4.8515625" style="148" customWidth="1"/>
    <col min="9" max="9" width="20.7109375" style="169" customWidth="1"/>
    <col min="10" max="10" width="10.421875" style="169" customWidth="1"/>
    <col min="11" max="11" width="11.00390625" style="148" customWidth="1"/>
    <col min="12" max="12" width="9.140625" style="148" customWidth="1"/>
    <col min="13" max="13" width="18.421875" style="148" customWidth="1"/>
    <col min="14" max="14" width="4.8515625" style="148" customWidth="1"/>
    <col min="15" max="15" width="16.00390625" style="169" customWidth="1"/>
    <col min="16" max="16" width="10.28125" style="169" customWidth="1"/>
    <col min="17" max="17" width="9.8515625" style="148" customWidth="1"/>
    <col min="18" max="18" width="9.140625" style="148" customWidth="1"/>
    <col min="19" max="19" width="17.140625" style="148" customWidth="1"/>
    <col min="20" max="20" width="4.8515625" style="148" customWidth="1"/>
    <col min="21" max="21" width="18.57421875" style="169" customWidth="1"/>
    <col min="22" max="22" width="9.8515625" style="218" customWidth="1"/>
    <col min="23" max="24" width="9.140625" style="148" customWidth="1"/>
    <col min="25" max="25" width="17.28125" style="148" customWidth="1"/>
    <col min="26" max="26" width="4.8515625" style="148" customWidth="1"/>
    <col min="27" max="27" width="17.28125" style="218" bestFit="1" customWidth="1"/>
    <col min="28" max="28" width="9.8515625" style="148" customWidth="1"/>
    <col min="29" max="30" width="9.140625" style="148" customWidth="1"/>
    <col min="31" max="31" width="10.00390625" style="148" customWidth="1"/>
    <col min="32" max="16384" width="9.140625" style="148" customWidth="1"/>
  </cols>
  <sheetData>
    <row r="1" spans="1:37" ht="49.5" customHeight="1">
      <c r="A1" s="366" t="s">
        <v>77</v>
      </c>
      <c r="B1" s="353"/>
      <c r="C1" s="367" t="s">
        <v>78</v>
      </c>
      <c r="D1" s="358"/>
      <c r="E1" s="146"/>
      <c r="F1" s="147"/>
      <c r="G1" s="366" t="s">
        <v>79</v>
      </c>
      <c r="H1" s="353"/>
      <c r="I1" s="358" t="s">
        <v>80</v>
      </c>
      <c r="J1" s="359"/>
      <c r="K1" s="147"/>
      <c r="M1" s="366" t="s">
        <v>81</v>
      </c>
      <c r="N1" s="353"/>
      <c r="O1" s="358" t="s">
        <v>82</v>
      </c>
      <c r="P1" s="359"/>
      <c r="Q1"/>
      <c r="S1" s="352" t="s">
        <v>83</v>
      </c>
      <c r="T1" s="353"/>
      <c r="U1" s="358" t="s">
        <v>84</v>
      </c>
      <c r="V1" s="359"/>
      <c r="Y1" s="352" t="s">
        <v>85</v>
      </c>
      <c r="Z1" s="353"/>
      <c r="AA1" s="358" t="s">
        <v>86</v>
      </c>
      <c r="AB1" s="359"/>
      <c r="AH1"/>
      <c r="AI1"/>
      <c r="AJ1"/>
      <c r="AK1"/>
    </row>
    <row r="2" spans="1:37" ht="29.25" customHeight="1" thickBot="1">
      <c r="A2" s="355" t="s">
        <v>87</v>
      </c>
      <c r="B2" s="356"/>
      <c r="C2" s="368" t="s">
        <v>88</v>
      </c>
      <c r="D2" s="360"/>
      <c r="E2" s="150"/>
      <c r="F2" s="151"/>
      <c r="G2" s="355" t="s">
        <v>89</v>
      </c>
      <c r="H2" s="356"/>
      <c r="I2" s="360" t="s">
        <v>90</v>
      </c>
      <c r="J2" s="361"/>
      <c r="K2" s="62"/>
      <c r="M2" s="355" t="s">
        <v>91</v>
      </c>
      <c r="N2" s="356"/>
      <c r="O2" s="360" t="s">
        <v>92</v>
      </c>
      <c r="P2" s="361"/>
      <c r="Q2"/>
      <c r="S2" s="362" t="s">
        <v>93</v>
      </c>
      <c r="T2" s="363"/>
      <c r="U2" s="360" t="s">
        <v>94</v>
      </c>
      <c r="V2" s="365"/>
      <c r="Y2" s="355" t="s">
        <v>95</v>
      </c>
      <c r="Z2" s="356"/>
      <c r="AA2" s="364" t="s">
        <v>96</v>
      </c>
      <c r="AB2" s="365"/>
      <c r="AH2"/>
      <c r="AI2"/>
      <c r="AJ2"/>
      <c r="AK2"/>
    </row>
    <row r="3" spans="1:37" ht="19.5" customHeight="1" thickBot="1">
      <c r="A3" s="152" t="s">
        <v>97</v>
      </c>
      <c r="B3" s="153" t="s">
        <v>98</v>
      </c>
      <c r="C3" s="153" t="s">
        <v>99</v>
      </c>
      <c r="D3" s="154" t="s">
        <v>100</v>
      </c>
      <c r="E3" s="155"/>
      <c r="F3" s="156"/>
      <c r="G3" s="152" t="s">
        <v>97</v>
      </c>
      <c r="H3" s="153" t="s">
        <v>98</v>
      </c>
      <c r="I3" s="153" t="s">
        <v>99</v>
      </c>
      <c r="J3" s="157" t="s">
        <v>100</v>
      </c>
      <c r="K3" s="156"/>
      <c r="M3" s="152" t="s">
        <v>97</v>
      </c>
      <c r="N3" s="153" t="s">
        <v>98</v>
      </c>
      <c r="O3" s="153" t="s">
        <v>99</v>
      </c>
      <c r="P3" s="157" t="s">
        <v>100</v>
      </c>
      <c r="Q3"/>
      <c r="S3" s="152" t="s">
        <v>97</v>
      </c>
      <c r="T3" s="153" t="s">
        <v>98</v>
      </c>
      <c r="U3" s="153" t="s">
        <v>99</v>
      </c>
      <c r="V3" s="157" t="s">
        <v>0</v>
      </c>
      <c r="Y3" s="152" t="s">
        <v>97</v>
      </c>
      <c r="Z3" s="153" t="s">
        <v>98</v>
      </c>
      <c r="AA3" s="153" t="s">
        <v>99</v>
      </c>
      <c r="AB3" s="157" t="s">
        <v>0</v>
      </c>
      <c r="AH3"/>
      <c r="AI3"/>
      <c r="AJ3"/>
      <c r="AK3"/>
    </row>
    <row r="4" spans="1:37" ht="19.5" customHeight="1">
      <c r="A4" s="158" t="s">
        <v>101</v>
      </c>
      <c r="B4" s="159" t="s">
        <v>102</v>
      </c>
      <c r="C4" s="159"/>
      <c r="D4" s="160">
        <v>1300</v>
      </c>
      <c r="E4" s="161"/>
      <c r="F4" s="162"/>
      <c r="G4" s="158" t="s">
        <v>103</v>
      </c>
      <c r="H4" s="159" t="s">
        <v>102</v>
      </c>
      <c r="I4" s="16"/>
      <c r="J4" s="163">
        <v>1000</v>
      </c>
      <c r="K4" s="162"/>
      <c r="M4" s="158" t="s">
        <v>104</v>
      </c>
      <c r="N4" s="159" t="s">
        <v>102</v>
      </c>
      <c r="O4" s="159"/>
      <c r="P4" s="163">
        <v>350</v>
      </c>
      <c r="Q4"/>
      <c r="R4" s="164"/>
      <c r="S4" s="158" t="s">
        <v>105</v>
      </c>
      <c r="T4" s="159" t="s">
        <v>102</v>
      </c>
      <c r="U4" s="16"/>
      <c r="V4" s="165">
        <v>1600</v>
      </c>
      <c r="X4" s="164"/>
      <c r="Y4" s="158"/>
      <c r="Z4" s="159" t="s">
        <v>102</v>
      </c>
      <c r="AA4" s="166" t="s">
        <v>106</v>
      </c>
      <c r="AB4" s="165">
        <v>1000</v>
      </c>
      <c r="AH4"/>
      <c r="AI4"/>
      <c r="AJ4"/>
      <c r="AK4"/>
    </row>
    <row r="5" spans="1:37" ht="19.5" customHeight="1" thickBot="1">
      <c r="A5" s="158"/>
      <c r="B5" s="159" t="s">
        <v>102</v>
      </c>
      <c r="C5" s="159" t="s">
        <v>107</v>
      </c>
      <c r="D5" s="160">
        <v>50</v>
      </c>
      <c r="E5" s="161"/>
      <c r="F5" s="162"/>
      <c r="G5" s="158"/>
      <c r="H5" s="159" t="s">
        <v>102</v>
      </c>
      <c r="I5" s="159" t="s">
        <v>108</v>
      </c>
      <c r="J5" s="163">
        <v>6150</v>
      </c>
      <c r="K5" s="162"/>
      <c r="M5" s="158"/>
      <c r="N5" s="159" t="s">
        <v>102</v>
      </c>
      <c r="O5" s="167" t="s">
        <v>109</v>
      </c>
      <c r="P5" s="168">
        <v>50</v>
      </c>
      <c r="Q5"/>
      <c r="R5" s="164"/>
      <c r="S5" s="158"/>
      <c r="T5" s="159" t="s">
        <v>102</v>
      </c>
      <c r="U5" s="159" t="s">
        <v>110</v>
      </c>
      <c r="V5" s="165">
        <v>2000</v>
      </c>
      <c r="X5" s="164"/>
      <c r="Y5" s="158"/>
      <c r="Z5" s="159" t="s">
        <v>102</v>
      </c>
      <c r="AA5" s="169" t="s">
        <v>111</v>
      </c>
      <c r="AB5" s="165">
        <v>3000</v>
      </c>
      <c r="AH5"/>
      <c r="AI5"/>
      <c r="AJ5"/>
      <c r="AK5"/>
    </row>
    <row r="6" spans="1:29" ht="19.5" customHeight="1" thickBot="1">
      <c r="A6" s="170"/>
      <c r="B6" s="171" t="s">
        <v>102</v>
      </c>
      <c r="C6" s="171" t="s">
        <v>112</v>
      </c>
      <c r="D6" s="172">
        <v>50</v>
      </c>
      <c r="E6" s="173">
        <f>SUM(D4:D6)</f>
        <v>1400</v>
      </c>
      <c r="F6" s="174"/>
      <c r="G6" s="170"/>
      <c r="H6" s="159" t="s">
        <v>102</v>
      </c>
      <c r="I6" s="171" t="s">
        <v>113</v>
      </c>
      <c r="J6" s="175">
        <v>50</v>
      </c>
      <c r="K6" s="173">
        <f>SUM(J4:J6)</f>
        <v>7200</v>
      </c>
      <c r="M6" s="170"/>
      <c r="N6" s="159" t="s">
        <v>102</v>
      </c>
      <c r="O6" s="176" t="s">
        <v>114</v>
      </c>
      <c r="P6" s="177">
        <v>950</v>
      </c>
      <c r="Q6" s="178">
        <f>SUM(P4:P6)</f>
        <v>1350</v>
      </c>
      <c r="R6" s="164"/>
      <c r="S6" s="170"/>
      <c r="T6" s="171" t="s">
        <v>102</v>
      </c>
      <c r="U6" s="149" t="s">
        <v>377</v>
      </c>
      <c r="V6" s="165">
        <v>50</v>
      </c>
      <c r="W6" s="179">
        <f>SUM(V4:V6)</f>
        <v>3650</v>
      </c>
      <c r="X6" s="164"/>
      <c r="Y6" s="170"/>
      <c r="Z6" s="171" t="s">
        <v>102</v>
      </c>
      <c r="AA6" s="171" t="s">
        <v>115</v>
      </c>
      <c r="AB6" s="165">
        <v>700</v>
      </c>
      <c r="AC6" s="179">
        <f>SUM(AB4:AB6)</f>
        <v>4700</v>
      </c>
    </row>
    <row r="7" spans="1:29" ht="19.5" customHeight="1" thickBot="1">
      <c r="A7" s="180" t="s">
        <v>116</v>
      </c>
      <c r="B7" s="166" t="s">
        <v>117</v>
      </c>
      <c r="C7" s="181"/>
      <c r="D7" s="182">
        <v>1050</v>
      </c>
      <c r="E7" s="161"/>
      <c r="F7" s="162"/>
      <c r="G7" s="180" t="s">
        <v>118</v>
      </c>
      <c r="H7" s="166" t="s">
        <v>117</v>
      </c>
      <c r="I7" s="166"/>
      <c r="J7" s="183">
        <v>350</v>
      </c>
      <c r="K7" s="162"/>
      <c r="M7" s="180"/>
      <c r="N7" s="166" t="s">
        <v>117</v>
      </c>
      <c r="O7" s="153" t="s">
        <v>119</v>
      </c>
      <c r="P7" s="183">
        <v>1200</v>
      </c>
      <c r="Q7"/>
      <c r="R7" s="164"/>
      <c r="S7" s="180" t="s">
        <v>120</v>
      </c>
      <c r="T7" s="166" t="s">
        <v>117</v>
      </c>
      <c r="U7" s="153"/>
      <c r="V7" s="184">
        <v>700</v>
      </c>
      <c r="W7" s="185"/>
      <c r="X7" s="164"/>
      <c r="Y7" s="180" t="s">
        <v>121</v>
      </c>
      <c r="Z7" s="166" t="s">
        <v>117</v>
      </c>
      <c r="AA7" s="166"/>
      <c r="AB7" s="184">
        <v>200</v>
      </c>
      <c r="AC7" s="185"/>
    </row>
    <row r="8" spans="1:28" ht="19.5" customHeight="1" thickBot="1">
      <c r="A8" s="158" t="s">
        <v>122</v>
      </c>
      <c r="B8" s="166" t="s">
        <v>117</v>
      </c>
      <c r="C8" s="186"/>
      <c r="D8" s="187">
        <v>700</v>
      </c>
      <c r="E8" s="161"/>
      <c r="F8" s="162"/>
      <c r="G8" s="158" t="s">
        <v>123</v>
      </c>
      <c r="H8" s="188" t="s">
        <v>117</v>
      </c>
      <c r="I8" s="159"/>
      <c r="J8" s="163">
        <v>50</v>
      </c>
      <c r="K8" s="162"/>
      <c r="M8" s="158" t="s">
        <v>124</v>
      </c>
      <c r="N8" s="159" t="s">
        <v>117</v>
      </c>
      <c r="O8" s="159"/>
      <c r="P8" s="163">
        <v>750</v>
      </c>
      <c r="Q8"/>
      <c r="R8" s="164"/>
      <c r="S8" s="158" t="s">
        <v>125</v>
      </c>
      <c r="T8" s="159" t="s">
        <v>117</v>
      </c>
      <c r="U8" s="159"/>
      <c r="V8" s="165">
        <v>200</v>
      </c>
      <c r="X8" s="164"/>
      <c r="Y8" s="158" t="s">
        <v>126</v>
      </c>
      <c r="Z8" s="159" t="s">
        <v>117</v>
      </c>
      <c r="AA8" s="159"/>
      <c r="AB8" s="165">
        <v>50</v>
      </c>
    </row>
    <row r="9" spans="1:28" ht="19.5" customHeight="1" thickBot="1">
      <c r="A9" s="158" t="s">
        <v>127</v>
      </c>
      <c r="B9" s="166" t="s">
        <v>117</v>
      </c>
      <c r="C9" s="186"/>
      <c r="D9" s="187">
        <v>1100</v>
      </c>
      <c r="E9" s="161"/>
      <c r="F9" s="162"/>
      <c r="G9" s="158" t="s">
        <v>128</v>
      </c>
      <c r="H9" s="188" t="s">
        <v>117</v>
      </c>
      <c r="I9" s="159"/>
      <c r="J9" s="163">
        <v>50</v>
      </c>
      <c r="K9" s="162"/>
      <c r="M9" s="158"/>
      <c r="N9" s="159" t="s">
        <v>117</v>
      </c>
      <c r="O9" s="159" t="s">
        <v>129</v>
      </c>
      <c r="P9" s="163">
        <v>2500</v>
      </c>
      <c r="Q9"/>
      <c r="R9" s="164"/>
      <c r="S9" s="158" t="s">
        <v>130</v>
      </c>
      <c r="T9" s="159" t="s">
        <v>117</v>
      </c>
      <c r="U9" s="159"/>
      <c r="V9" s="165">
        <v>1150</v>
      </c>
      <c r="X9" s="164"/>
      <c r="Y9" s="158" t="s">
        <v>131</v>
      </c>
      <c r="Z9" s="159" t="s">
        <v>117</v>
      </c>
      <c r="AA9" s="159"/>
      <c r="AB9" s="165">
        <v>50</v>
      </c>
    </row>
    <row r="10" spans="1:28" ht="19.5" customHeight="1" thickBot="1">
      <c r="A10" s="158" t="s">
        <v>132</v>
      </c>
      <c r="B10" s="166" t="s">
        <v>117</v>
      </c>
      <c r="C10" s="167"/>
      <c r="D10" s="187">
        <v>750</v>
      </c>
      <c r="E10" s="161"/>
      <c r="F10" s="162"/>
      <c r="G10" s="158"/>
      <c r="H10" s="159" t="s">
        <v>117</v>
      </c>
      <c r="I10" s="16" t="s">
        <v>369</v>
      </c>
      <c r="J10" s="168">
        <v>1000</v>
      </c>
      <c r="K10" s="162"/>
      <c r="M10" s="158"/>
      <c r="N10" s="159" t="s">
        <v>117</v>
      </c>
      <c r="O10" s="188" t="s">
        <v>133</v>
      </c>
      <c r="P10" s="168">
        <v>750</v>
      </c>
      <c r="Q10"/>
      <c r="R10" s="164"/>
      <c r="S10" s="158" t="s">
        <v>134</v>
      </c>
      <c r="T10" s="159" t="s">
        <v>117</v>
      </c>
      <c r="U10" s="188"/>
      <c r="V10" s="165">
        <v>950</v>
      </c>
      <c r="X10" s="164"/>
      <c r="Y10" s="158"/>
      <c r="Z10" s="159" t="s">
        <v>117</v>
      </c>
      <c r="AA10" s="188" t="s">
        <v>135</v>
      </c>
      <c r="AB10" s="165">
        <v>950</v>
      </c>
    </row>
    <row r="11" spans="1:28" ht="19.5" customHeight="1" thickBot="1">
      <c r="A11" s="158"/>
      <c r="B11" s="166" t="s">
        <v>117</v>
      </c>
      <c r="C11" s="186" t="s">
        <v>136</v>
      </c>
      <c r="D11" s="187">
        <v>1000</v>
      </c>
      <c r="E11" s="161"/>
      <c r="F11" s="162"/>
      <c r="G11" s="158"/>
      <c r="H11" s="188" t="s">
        <v>117</v>
      </c>
      <c r="I11" s="16" t="s">
        <v>370</v>
      </c>
      <c r="J11" s="163">
        <v>850</v>
      </c>
      <c r="K11" s="162"/>
      <c r="M11" s="158"/>
      <c r="N11" s="159" t="s">
        <v>117</v>
      </c>
      <c r="O11" s="16" t="s">
        <v>137</v>
      </c>
      <c r="P11" s="163">
        <v>950</v>
      </c>
      <c r="Q11"/>
      <c r="R11" s="164"/>
      <c r="S11" s="158"/>
      <c r="T11" s="159" t="s">
        <v>117</v>
      </c>
      <c r="U11" s="16" t="s">
        <v>378</v>
      </c>
      <c r="V11" s="165">
        <v>1000</v>
      </c>
      <c r="X11" s="164"/>
      <c r="Y11" s="158"/>
      <c r="Z11" s="159" t="s">
        <v>117</v>
      </c>
      <c r="AA11" s="16" t="s">
        <v>138</v>
      </c>
      <c r="AB11" s="165">
        <v>650</v>
      </c>
    </row>
    <row r="12" spans="1:28" ht="19.5" customHeight="1" thickBot="1">
      <c r="A12" s="158"/>
      <c r="B12" s="166" t="s">
        <v>117</v>
      </c>
      <c r="C12" s="189" t="s">
        <v>367</v>
      </c>
      <c r="D12" s="187">
        <v>300</v>
      </c>
      <c r="E12" s="161"/>
      <c r="F12" s="162"/>
      <c r="G12" s="158"/>
      <c r="H12" s="188" t="s">
        <v>117</v>
      </c>
      <c r="I12" s="16" t="s">
        <v>139</v>
      </c>
      <c r="J12" s="163">
        <v>450</v>
      </c>
      <c r="K12" s="162"/>
      <c r="M12" s="158"/>
      <c r="N12" s="159" t="s">
        <v>117</v>
      </c>
      <c r="O12" s="159" t="s">
        <v>140</v>
      </c>
      <c r="P12" s="163">
        <v>1100</v>
      </c>
      <c r="Q12"/>
      <c r="R12" s="164"/>
      <c r="S12" s="158"/>
      <c r="T12" s="159" t="s">
        <v>117</v>
      </c>
      <c r="U12" s="159" t="s">
        <v>141</v>
      </c>
      <c r="V12" s="165">
        <v>1100</v>
      </c>
      <c r="X12" s="164"/>
      <c r="Y12" s="158"/>
      <c r="Z12" s="159" t="s">
        <v>117</v>
      </c>
      <c r="AA12" s="159" t="s">
        <v>142</v>
      </c>
      <c r="AB12" s="165">
        <v>1000</v>
      </c>
    </row>
    <row r="13" spans="1:29" ht="19.5" customHeight="1" thickBot="1">
      <c r="A13" s="190"/>
      <c r="B13" s="166" t="s">
        <v>117</v>
      </c>
      <c r="C13" s="191" t="s">
        <v>143</v>
      </c>
      <c r="D13" s="192">
        <v>400</v>
      </c>
      <c r="E13" s="161"/>
      <c r="F13" s="162"/>
      <c r="G13" s="158"/>
      <c r="H13" s="188" t="s">
        <v>117</v>
      </c>
      <c r="I13" s="193" t="s">
        <v>144</v>
      </c>
      <c r="J13" s="175">
        <v>550</v>
      </c>
      <c r="K13" s="162"/>
      <c r="M13" s="190"/>
      <c r="N13" s="159" t="s">
        <v>117</v>
      </c>
      <c r="O13" s="194" t="s">
        <v>373</v>
      </c>
      <c r="P13" s="175">
        <v>350</v>
      </c>
      <c r="Q13"/>
      <c r="R13" s="164"/>
      <c r="S13" s="190"/>
      <c r="T13" s="193" t="s">
        <v>117</v>
      </c>
      <c r="U13" s="193" t="s">
        <v>145</v>
      </c>
      <c r="V13" s="195">
        <v>800</v>
      </c>
      <c r="W13" s="196"/>
      <c r="X13" s="164"/>
      <c r="Y13" s="190"/>
      <c r="Z13" s="193" t="s">
        <v>117</v>
      </c>
      <c r="AA13" s="193" t="s">
        <v>146</v>
      </c>
      <c r="AB13" s="195">
        <v>850</v>
      </c>
      <c r="AC13" s="196"/>
    </row>
    <row r="14" spans="1:29" ht="19.5" customHeight="1" thickBot="1">
      <c r="A14" s="197"/>
      <c r="B14" s="188" t="s">
        <v>117</v>
      </c>
      <c r="C14" s="171" t="s">
        <v>147</v>
      </c>
      <c r="D14" s="198">
        <v>400</v>
      </c>
      <c r="E14" s="173">
        <f>SUM(D7:D14)</f>
        <v>5700</v>
      </c>
      <c r="F14" s="174"/>
      <c r="G14" s="197"/>
      <c r="H14" s="188" t="s">
        <v>117</v>
      </c>
      <c r="I14" s="171" t="s">
        <v>148</v>
      </c>
      <c r="J14" s="199">
        <v>500</v>
      </c>
      <c r="K14" s="173">
        <f>SUM(J7:J14)</f>
        <v>3800</v>
      </c>
      <c r="M14" s="200"/>
      <c r="N14" s="159" t="s">
        <v>117</v>
      </c>
      <c r="O14" s="171" t="s">
        <v>149</v>
      </c>
      <c r="P14" s="199">
        <v>300</v>
      </c>
      <c r="Q14" s="201">
        <f>SUM(P7:P14)</f>
        <v>7900</v>
      </c>
      <c r="R14" s="164"/>
      <c r="S14" s="200"/>
      <c r="T14" s="171" t="s">
        <v>117</v>
      </c>
      <c r="U14" s="171" t="s">
        <v>150</v>
      </c>
      <c r="V14" s="202">
        <v>850</v>
      </c>
      <c r="W14" s="179">
        <f>SUM(V7:V14)</f>
        <v>6750</v>
      </c>
      <c r="X14" s="164"/>
      <c r="Y14" s="200"/>
      <c r="Z14" s="171" t="s">
        <v>117</v>
      </c>
      <c r="AA14" s="149" t="s">
        <v>151</v>
      </c>
      <c r="AB14" s="202">
        <v>400</v>
      </c>
      <c r="AC14" s="179">
        <f>SUM(AB7:AB14)</f>
        <v>4150</v>
      </c>
    </row>
    <row r="15" spans="1:28" ht="19.5" customHeight="1" thickBot="1">
      <c r="A15" s="180" t="s">
        <v>152</v>
      </c>
      <c r="B15" s="166" t="s">
        <v>153</v>
      </c>
      <c r="C15" s="166"/>
      <c r="D15" s="203">
        <v>950</v>
      </c>
      <c r="E15" s="161"/>
      <c r="F15" s="162"/>
      <c r="G15" s="180" t="s">
        <v>154</v>
      </c>
      <c r="H15" s="166" t="s">
        <v>153</v>
      </c>
      <c r="I15" s="166"/>
      <c r="J15" s="183">
        <v>50</v>
      </c>
      <c r="K15" s="162"/>
      <c r="M15" s="180" t="s">
        <v>155</v>
      </c>
      <c r="N15" s="166" t="s">
        <v>153</v>
      </c>
      <c r="O15" s="166"/>
      <c r="P15" s="183">
        <v>2000</v>
      </c>
      <c r="Q15"/>
      <c r="R15" s="164"/>
      <c r="S15" s="180"/>
      <c r="T15" s="166" t="s">
        <v>153</v>
      </c>
      <c r="U15" s="153" t="s">
        <v>156</v>
      </c>
      <c r="V15" s="184">
        <v>550</v>
      </c>
      <c r="X15" s="164"/>
      <c r="Y15" s="180" t="s">
        <v>157</v>
      </c>
      <c r="Z15" s="166" t="s">
        <v>153</v>
      </c>
      <c r="AA15" s="166"/>
      <c r="AB15" s="184">
        <v>1050</v>
      </c>
    </row>
    <row r="16" spans="1:28" ht="19.5" customHeight="1" thickBot="1">
      <c r="A16" s="158" t="s">
        <v>158</v>
      </c>
      <c r="B16" s="166" t="s">
        <v>153</v>
      </c>
      <c r="C16" s="159"/>
      <c r="D16" s="160">
        <v>1800</v>
      </c>
      <c r="E16" s="161"/>
      <c r="F16" s="162"/>
      <c r="G16" s="158" t="s">
        <v>159</v>
      </c>
      <c r="H16" s="166" t="s">
        <v>153</v>
      </c>
      <c r="I16" s="159"/>
      <c r="J16" s="163">
        <v>3900</v>
      </c>
      <c r="K16" s="162"/>
      <c r="M16" s="158" t="s">
        <v>160</v>
      </c>
      <c r="N16" s="159" t="s">
        <v>153</v>
      </c>
      <c r="O16" s="159"/>
      <c r="P16" s="163">
        <v>2000</v>
      </c>
      <c r="Q16"/>
      <c r="R16" s="164"/>
      <c r="S16" s="158" t="s">
        <v>161</v>
      </c>
      <c r="T16" s="159" t="s">
        <v>153</v>
      </c>
      <c r="U16" s="159"/>
      <c r="V16" s="165">
        <v>1500</v>
      </c>
      <c r="X16" s="164"/>
      <c r="Y16" s="158" t="s">
        <v>162</v>
      </c>
      <c r="Z16" s="159" t="s">
        <v>153</v>
      </c>
      <c r="AA16" s="159"/>
      <c r="AB16" s="165">
        <v>50</v>
      </c>
    </row>
    <row r="17" spans="1:29" ht="19.5" customHeight="1" thickBot="1">
      <c r="A17" s="204" t="s">
        <v>163</v>
      </c>
      <c r="B17" s="166" t="s">
        <v>153</v>
      </c>
      <c r="C17" s="159"/>
      <c r="D17" s="160">
        <v>1200</v>
      </c>
      <c r="E17" s="161"/>
      <c r="F17" s="162"/>
      <c r="G17" s="158" t="s">
        <v>164</v>
      </c>
      <c r="H17" s="166" t="s">
        <v>153</v>
      </c>
      <c r="I17" s="159"/>
      <c r="J17" s="163">
        <v>1550</v>
      </c>
      <c r="K17" s="162"/>
      <c r="M17" s="204" t="s">
        <v>165</v>
      </c>
      <c r="N17" s="159" t="s">
        <v>153</v>
      </c>
      <c r="O17" s="159"/>
      <c r="P17" s="163">
        <v>950</v>
      </c>
      <c r="Q17"/>
      <c r="R17" s="164"/>
      <c r="S17" s="204"/>
      <c r="T17" s="159" t="s">
        <v>153</v>
      </c>
      <c r="U17" s="16" t="s">
        <v>379</v>
      </c>
      <c r="V17" s="165">
        <v>450</v>
      </c>
      <c r="W17" s="196"/>
      <c r="X17" s="164"/>
      <c r="Y17" s="204" t="s">
        <v>166</v>
      </c>
      <c r="Z17" s="159" t="s">
        <v>153</v>
      </c>
      <c r="AA17" s="159"/>
      <c r="AB17" s="165">
        <v>2200</v>
      </c>
      <c r="AC17" s="196"/>
    </row>
    <row r="18" spans="1:28" ht="19.5" customHeight="1" thickBot="1">
      <c r="A18" s="158"/>
      <c r="B18" s="166" t="s">
        <v>153</v>
      </c>
      <c r="C18" s="16" t="s">
        <v>167</v>
      </c>
      <c r="D18" s="160">
        <v>4000</v>
      </c>
      <c r="E18" s="161"/>
      <c r="F18" s="162"/>
      <c r="G18" s="158"/>
      <c r="H18" s="166" t="s">
        <v>153</v>
      </c>
      <c r="I18" s="16" t="s">
        <v>168</v>
      </c>
      <c r="J18" s="163">
        <v>500</v>
      </c>
      <c r="K18" s="162"/>
      <c r="M18" s="158" t="s">
        <v>169</v>
      </c>
      <c r="N18" s="159" t="s">
        <v>153</v>
      </c>
      <c r="O18" s="159"/>
      <c r="P18" s="163">
        <v>350</v>
      </c>
      <c r="Q18"/>
      <c r="R18" s="164"/>
      <c r="S18" s="158"/>
      <c r="T18" s="159" t="s">
        <v>153</v>
      </c>
      <c r="U18" s="16" t="s">
        <v>380</v>
      </c>
      <c r="V18" s="165">
        <v>300</v>
      </c>
      <c r="X18" s="164"/>
      <c r="Y18" s="158"/>
      <c r="Z18" s="159" t="s">
        <v>171</v>
      </c>
      <c r="AA18" s="16" t="s">
        <v>172</v>
      </c>
      <c r="AB18" s="165">
        <v>2500</v>
      </c>
    </row>
    <row r="19" spans="1:28" ht="19.5" customHeight="1" thickBot="1">
      <c r="A19" s="158"/>
      <c r="B19" s="166" t="s">
        <v>153</v>
      </c>
      <c r="C19" s="159" t="s">
        <v>173</v>
      </c>
      <c r="D19" s="160">
        <v>1000</v>
      </c>
      <c r="E19" s="161"/>
      <c r="F19" s="162"/>
      <c r="G19" s="158" t="s">
        <v>174</v>
      </c>
      <c r="H19" s="166" t="s">
        <v>153</v>
      </c>
      <c r="I19" s="159"/>
      <c r="J19" s="163">
        <v>300</v>
      </c>
      <c r="K19" s="162"/>
      <c r="M19" s="158"/>
      <c r="N19" s="159" t="s">
        <v>153</v>
      </c>
      <c r="O19" s="159" t="s">
        <v>175</v>
      </c>
      <c r="P19" s="163">
        <v>3200</v>
      </c>
      <c r="Q19"/>
      <c r="R19" s="164"/>
      <c r="S19" s="158"/>
      <c r="T19" s="159" t="s">
        <v>153</v>
      </c>
      <c r="U19" s="16" t="s">
        <v>176</v>
      </c>
      <c r="V19" s="165">
        <v>550</v>
      </c>
      <c r="X19" s="164"/>
      <c r="Y19" s="158"/>
      <c r="Z19" s="159" t="s">
        <v>153</v>
      </c>
      <c r="AA19" s="16" t="s">
        <v>177</v>
      </c>
      <c r="AB19" s="165">
        <v>3100</v>
      </c>
    </row>
    <row r="20" spans="1:28" ht="19.5" customHeight="1" thickBot="1">
      <c r="A20" s="158"/>
      <c r="B20" s="166" t="s">
        <v>153</v>
      </c>
      <c r="C20" s="159" t="s">
        <v>178</v>
      </c>
      <c r="D20" s="160">
        <v>2000</v>
      </c>
      <c r="E20" s="161"/>
      <c r="F20" s="162"/>
      <c r="G20" s="158"/>
      <c r="H20" s="166" t="s">
        <v>153</v>
      </c>
      <c r="I20" s="159" t="s">
        <v>179</v>
      </c>
      <c r="J20" s="163">
        <v>650</v>
      </c>
      <c r="K20" s="162"/>
      <c r="M20" s="158"/>
      <c r="N20" s="159" t="s">
        <v>153</v>
      </c>
      <c r="O20" s="159" t="s">
        <v>180</v>
      </c>
      <c r="P20" s="163">
        <v>750</v>
      </c>
      <c r="Q20"/>
      <c r="R20" s="164"/>
      <c r="S20" s="158"/>
      <c r="T20" s="159" t="s">
        <v>153</v>
      </c>
      <c r="U20" s="16" t="s">
        <v>181</v>
      </c>
      <c r="V20" s="165">
        <v>600</v>
      </c>
      <c r="X20" s="164"/>
      <c r="Y20" s="158"/>
      <c r="Z20" s="159" t="s">
        <v>153</v>
      </c>
      <c r="AA20" s="159" t="s">
        <v>182</v>
      </c>
      <c r="AB20" s="165">
        <v>1050</v>
      </c>
    </row>
    <row r="21" spans="1:28" ht="19.5" customHeight="1" thickBot="1">
      <c r="A21" s="158"/>
      <c r="B21" s="166" t="s">
        <v>153</v>
      </c>
      <c r="C21" s="159" t="s">
        <v>183</v>
      </c>
      <c r="D21" s="160">
        <v>750</v>
      </c>
      <c r="E21" s="161"/>
      <c r="F21" s="162"/>
      <c r="G21" s="158"/>
      <c r="H21" s="166" t="s">
        <v>153</v>
      </c>
      <c r="I21" s="159" t="s">
        <v>184</v>
      </c>
      <c r="J21" s="163">
        <v>650</v>
      </c>
      <c r="K21" s="162"/>
      <c r="M21" s="158"/>
      <c r="N21" s="159" t="s">
        <v>153</v>
      </c>
      <c r="O21" s="16" t="s">
        <v>374</v>
      </c>
      <c r="P21" s="163">
        <v>400</v>
      </c>
      <c r="Q21"/>
      <c r="R21" s="164"/>
      <c r="S21" s="158"/>
      <c r="T21" s="159" t="s">
        <v>153</v>
      </c>
      <c r="U21" s="16" t="s">
        <v>185</v>
      </c>
      <c r="V21" s="165">
        <v>500</v>
      </c>
      <c r="X21" s="164"/>
      <c r="Y21" s="158"/>
      <c r="Z21" s="159" t="s">
        <v>153</v>
      </c>
      <c r="AA21" s="159" t="s">
        <v>186</v>
      </c>
      <c r="AB21" s="165">
        <v>550</v>
      </c>
    </row>
    <row r="22" spans="1:29" ht="19.5" customHeight="1" thickBot="1">
      <c r="A22" s="200"/>
      <c r="B22" s="166" t="s">
        <v>153</v>
      </c>
      <c r="C22" s="149" t="s">
        <v>170</v>
      </c>
      <c r="D22" s="205">
        <v>550</v>
      </c>
      <c r="E22" s="173">
        <f>SUM(D15:D22)</f>
        <v>12250</v>
      </c>
      <c r="F22" s="174"/>
      <c r="G22" s="200"/>
      <c r="H22" s="166" t="s">
        <v>153</v>
      </c>
      <c r="I22" s="171" t="s">
        <v>187</v>
      </c>
      <c r="J22" s="199">
        <v>500</v>
      </c>
      <c r="K22" s="173">
        <f>SUM(J15:J22)</f>
        <v>8100</v>
      </c>
      <c r="M22" s="200"/>
      <c r="N22" s="171" t="s">
        <v>153</v>
      </c>
      <c r="O22" s="171" t="s">
        <v>188</v>
      </c>
      <c r="P22" s="199">
        <v>550</v>
      </c>
      <c r="Q22" s="201">
        <f>SUM(P15:P22)</f>
        <v>10200</v>
      </c>
      <c r="R22" s="164"/>
      <c r="S22" s="200"/>
      <c r="T22" s="171" t="s">
        <v>153</v>
      </c>
      <c r="U22" s="149" t="s">
        <v>189</v>
      </c>
      <c r="V22" s="202">
        <v>450</v>
      </c>
      <c r="W22" s="179">
        <f>SUM(V15:V22)</f>
        <v>4900</v>
      </c>
      <c r="X22" s="164"/>
      <c r="Y22" s="200"/>
      <c r="Z22" s="171" t="s">
        <v>153</v>
      </c>
      <c r="AA22" s="171" t="s">
        <v>190</v>
      </c>
      <c r="AB22" s="202">
        <v>350</v>
      </c>
      <c r="AC22" s="179">
        <f>SUM(AB15:AB22)</f>
        <v>10850</v>
      </c>
    </row>
    <row r="23" spans="1:28" ht="19.5" customHeight="1" thickBot="1">
      <c r="A23" s="180" t="s">
        <v>191</v>
      </c>
      <c r="B23" s="166" t="s">
        <v>192</v>
      </c>
      <c r="C23" s="166"/>
      <c r="D23" s="203">
        <v>3250</v>
      </c>
      <c r="E23" s="161"/>
      <c r="F23" s="162"/>
      <c r="G23" s="180" t="s">
        <v>193</v>
      </c>
      <c r="H23" s="166" t="s">
        <v>192</v>
      </c>
      <c r="I23" s="166"/>
      <c r="J23" s="203">
        <v>6100</v>
      </c>
      <c r="K23" s="161"/>
      <c r="M23" s="180" t="s">
        <v>194</v>
      </c>
      <c r="N23" s="166" t="s">
        <v>192</v>
      </c>
      <c r="O23" s="166"/>
      <c r="P23" s="183">
        <v>2000</v>
      </c>
      <c r="Q23"/>
      <c r="R23" s="164"/>
      <c r="S23" s="180" t="s">
        <v>195</v>
      </c>
      <c r="T23" s="166" t="s">
        <v>192</v>
      </c>
      <c r="U23" s="166"/>
      <c r="V23" s="184">
        <v>14150</v>
      </c>
      <c r="X23" s="164"/>
      <c r="Y23" s="180" t="s">
        <v>196</v>
      </c>
      <c r="Z23" s="166" t="s">
        <v>192</v>
      </c>
      <c r="AA23" s="166"/>
      <c r="AB23" s="184">
        <v>12750</v>
      </c>
    </row>
    <row r="24" spans="1:28" ht="19.5" customHeight="1" thickBot="1">
      <c r="A24" s="206" t="s">
        <v>197</v>
      </c>
      <c r="B24" s="166" t="s">
        <v>192</v>
      </c>
      <c r="C24" s="159"/>
      <c r="D24" s="160">
        <v>50</v>
      </c>
      <c r="E24" s="161"/>
      <c r="F24" s="162"/>
      <c r="G24" s="206"/>
      <c r="H24" s="166" t="s">
        <v>192</v>
      </c>
      <c r="I24" s="16" t="s">
        <v>371</v>
      </c>
      <c r="J24" s="160">
        <v>550</v>
      </c>
      <c r="K24" s="161"/>
      <c r="M24" s="158" t="s">
        <v>198</v>
      </c>
      <c r="N24" s="159" t="s">
        <v>192</v>
      </c>
      <c r="O24" s="159"/>
      <c r="P24" s="163">
        <v>50</v>
      </c>
      <c r="Q24"/>
      <c r="R24" s="164"/>
      <c r="S24" s="206" t="s">
        <v>199</v>
      </c>
      <c r="T24" s="159" t="s">
        <v>192</v>
      </c>
      <c r="U24" s="159"/>
      <c r="V24" s="165">
        <v>3300</v>
      </c>
      <c r="X24" s="164"/>
      <c r="Y24" s="206" t="s">
        <v>200</v>
      </c>
      <c r="Z24" s="159" t="s">
        <v>192</v>
      </c>
      <c r="AA24" s="159"/>
      <c r="AB24" s="165">
        <v>900</v>
      </c>
    </row>
    <row r="25" spans="1:28" ht="19.5" customHeight="1" thickBot="1">
      <c r="A25" s="158" t="s">
        <v>201</v>
      </c>
      <c r="B25" s="166" t="s">
        <v>192</v>
      </c>
      <c r="C25" s="159"/>
      <c r="D25" s="160">
        <v>12500</v>
      </c>
      <c r="E25" s="161"/>
      <c r="F25" s="162"/>
      <c r="G25" s="204"/>
      <c r="H25" s="166" t="s">
        <v>192</v>
      </c>
      <c r="I25" s="159" t="s">
        <v>202</v>
      </c>
      <c r="J25" s="160">
        <v>18000</v>
      </c>
      <c r="K25" s="161"/>
      <c r="M25" s="158"/>
      <c r="N25" s="159" t="s">
        <v>192</v>
      </c>
      <c r="O25" s="159" t="s">
        <v>203</v>
      </c>
      <c r="P25" s="163">
        <v>11200</v>
      </c>
      <c r="Q25"/>
      <c r="R25" s="164"/>
      <c r="S25" s="158" t="s">
        <v>204</v>
      </c>
      <c r="T25" s="159" t="s">
        <v>192</v>
      </c>
      <c r="U25" s="159"/>
      <c r="V25" s="165">
        <v>3100</v>
      </c>
      <c r="X25" s="164"/>
      <c r="Y25" s="158" t="s">
        <v>205</v>
      </c>
      <c r="Z25" s="159" t="s">
        <v>192</v>
      </c>
      <c r="AA25" s="159"/>
      <c r="AB25" s="165">
        <v>1750</v>
      </c>
    </row>
    <row r="26" spans="1:28" ht="19.5" customHeight="1" thickBot="1">
      <c r="A26" s="158"/>
      <c r="B26" s="166" t="s">
        <v>192</v>
      </c>
      <c r="C26" s="158" t="s">
        <v>206</v>
      </c>
      <c r="D26" s="160">
        <v>6200</v>
      </c>
      <c r="E26" s="161"/>
      <c r="F26" s="162"/>
      <c r="G26" s="158"/>
      <c r="H26" s="166" t="s">
        <v>192</v>
      </c>
      <c r="I26" s="16" t="s">
        <v>207</v>
      </c>
      <c r="J26" s="160">
        <v>9950</v>
      </c>
      <c r="K26" s="161"/>
      <c r="M26" s="158"/>
      <c r="N26" s="159" t="s">
        <v>192</v>
      </c>
      <c r="O26" s="16" t="s">
        <v>375</v>
      </c>
      <c r="P26" s="163">
        <v>10000</v>
      </c>
      <c r="Q26"/>
      <c r="R26" s="164"/>
      <c r="S26" s="158"/>
      <c r="T26" s="159" t="s">
        <v>192</v>
      </c>
      <c r="U26" s="159" t="s">
        <v>208</v>
      </c>
      <c r="V26" s="165">
        <v>6200</v>
      </c>
      <c r="X26" s="164"/>
      <c r="Y26" s="158"/>
      <c r="Z26" s="159" t="s">
        <v>192</v>
      </c>
      <c r="AA26" s="159" t="s">
        <v>209</v>
      </c>
      <c r="AB26" s="165">
        <v>16100</v>
      </c>
    </row>
    <row r="27" spans="1:28" ht="19.5" customHeight="1" thickBot="1">
      <c r="A27" s="158"/>
      <c r="B27" s="166" t="s">
        <v>192</v>
      </c>
      <c r="C27" s="158" t="s">
        <v>210</v>
      </c>
      <c r="D27" s="160">
        <v>12000</v>
      </c>
      <c r="E27" s="161"/>
      <c r="F27" s="162"/>
      <c r="G27" s="158"/>
      <c r="H27" s="166" t="s">
        <v>192</v>
      </c>
      <c r="I27" s="16" t="s">
        <v>372</v>
      </c>
      <c r="J27" s="207">
        <v>600</v>
      </c>
      <c r="K27" s="161"/>
      <c r="M27" s="158"/>
      <c r="N27" s="159" t="s">
        <v>192</v>
      </c>
      <c r="O27" s="159" t="s">
        <v>211</v>
      </c>
      <c r="P27" s="163">
        <v>6200</v>
      </c>
      <c r="Q27"/>
      <c r="R27" s="164"/>
      <c r="S27" s="158"/>
      <c r="T27" s="159" t="s">
        <v>192</v>
      </c>
      <c r="U27" s="16" t="s">
        <v>212</v>
      </c>
      <c r="V27" s="165">
        <v>2550</v>
      </c>
      <c r="X27" s="164"/>
      <c r="Y27" s="158"/>
      <c r="Z27" s="159" t="s">
        <v>192</v>
      </c>
      <c r="AA27" s="16" t="s">
        <v>213</v>
      </c>
      <c r="AB27" s="165">
        <v>900</v>
      </c>
    </row>
    <row r="28" spans="1:29" ht="19.5" customHeight="1" thickBot="1">
      <c r="A28" s="200"/>
      <c r="B28" s="166" t="s">
        <v>192</v>
      </c>
      <c r="C28" s="149" t="s">
        <v>368</v>
      </c>
      <c r="D28" s="205">
        <v>250</v>
      </c>
      <c r="E28" s="173">
        <f>SUM(D23:D28)</f>
        <v>34250</v>
      </c>
      <c r="F28" s="174"/>
      <c r="G28" s="200"/>
      <c r="H28" s="166" t="s">
        <v>192</v>
      </c>
      <c r="I28" s="171" t="s">
        <v>214</v>
      </c>
      <c r="J28" s="208">
        <v>1100</v>
      </c>
      <c r="K28" s="173">
        <f>SUM(J23:J28)</f>
        <v>36300</v>
      </c>
      <c r="M28" s="200"/>
      <c r="N28" s="171" t="s">
        <v>192</v>
      </c>
      <c r="O28" s="149" t="s">
        <v>376</v>
      </c>
      <c r="P28" s="199">
        <v>1000</v>
      </c>
      <c r="Q28" s="201">
        <f>SUM(P23:P28)</f>
        <v>30450</v>
      </c>
      <c r="R28" s="164"/>
      <c r="S28" s="200"/>
      <c r="T28" s="171" t="s">
        <v>192</v>
      </c>
      <c r="U28" s="149" t="s">
        <v>381</v>
      </c>
      <c r="V28" s="202">
        <v>300</v>
      </c>
      <c r="W28" s="179">
        <f>SUM(V23:V28)</f>
        <v>29600</v>
      </c>
      <c r="X28" s="164"/>
      <c r="Y28" s="200"/>
      <c r="Z28" s="171" t="s">
        <v>192</v>
      </c>
      <c r="AA28" s="171" t="s">
        <v>215</v>
      </c>
      <c r="AB28" s="202">
        <v>4300</v>
      </c>
      <c r="AC28" s="179">
        <f>SUM(AB23:AB28)</f>
        <v>36700</v>
      </c>
    </row>
    <row r="29" spans="1:29" ht="19.5" customHeight="1" thickBot="1">
      <c r="A29" s="357" t="s">
        <v>216</v>
      </c>
      <c r="B29" s="357"/>
      <c r="C29" s="169">
        <v>3500</v>
      </c>
      <c r="D29" s="209" t="s">
        <v>217</v>
      </c>
      <c r="E29" s="210">
        <f>(E28+E22+E14+E6+C29)-C30</f>
        <v>54950</v>
      </c>
      <c r="F29" s="211"/>
      <c r="G29" s="357" t="s">
        <v>216</v>
      </c>
      <c r="H29" s="357"/>
      <c r="I29" s="169">
        <v>13400</v>
      </c>
      <c r="J29" s="209" t="s">
        <v>217</v>
      </c>
      <c r="K29" s="212">
        <f>(K28+K22+K14+K6+I29)-I30</f>
        <v>65600</v>
      </c>
      <c r="M29" s="357" t="s">
        <v>216</v>
      </c>
      <c r="N29" s="357"/>
      <c r="O29" s="169">
        <v>12050</v>
      </c>
      <c r="P29" s="209" t="s">
        <v>217</v>
      </c>
      <c r="Q29" s="212">
        <f>(Q28+Q22+Q14+Q6+O29)-O30</f>
        <v>59450</v>
      </c>
      <c r="S29" s="357" t="s">
        <v>216</v>
      </c>
      <c r="T29" s="357"/>
      <c r="U29" s="169">
        <v>13100</v>
      </c>
      <c r="V29" s="209" t="s">
        <v>217</v>
      </c>
      <c r="W29" s="212">
        <f>(W28+W22+W14+W6+U29)-U30</f>
        <v>53350</v>
      </c>
      <c r="Y29" s="357" t="s">
        <v>216</v>
      </c>
      <c r="Z29" s="357"/>
      <c r="AA29" s="169">
        <v>4600</v>
      </c>
      <c r="AB29" s="209" t="s">
        <v>217</v>
      </c>
      <c r="AC29" s="212">
        <f>(AC28+AC22+AC14+AC6+AA29)-AA30</f>
        <v>59500</v>
      </c>
    </row>
    <row r="30" spans="1:29" ht="19.5" customHeight="1" thickBot="1">
      <c r="A30" s="354" t="s">
        <v>218</v>
      </c>
      <c r="B30" s="354"/>
      <c r="C30" s="169">
        <v>2150</v>
      </c>
      <c r="D30" s="214" t="s">
        <v>219</v>
      </c>
      <c r="E30" s="215">
        <f>75000-E29</f>
        <v>20050</v>
      </c>
      <c r="F30" s="216"/>
      <c r="G30" s="354" t="s">
        <v>218</v>
      </c>
      <c r="H30" s="354"/>
      <c r="I30" s="169">
        <v>3200</v>
      </c>
      <c r="J30" s="214" t="s">
        <v>219</v>
      </c>
      <c r="K30" s="217">
        <f>75000-K29</f>
        <v>9400</v>
      </c>
      <c r="M30" s="354" t="s">
        <v>218</v>
      </c>
      <c r="N30" s="354"/>
      <c r="O30" s="169">
        <v>2500</v>
      </c>
      <c r="P30" s="214" t="s">
        <v>219</v>
      </c>
      <c r="Q30" s="217">
        <f>75000-Q29</f>
        <v>15550</v>
      </c>
      <c r="S30" s="354" t="s">
        <v>218</v>
      </c>
      <c r="T30" s="354"/>
      <c r="U30" s="169">
        <v>4650</v>
      </c>
      <c r="V30" s="214" t="s">
        <v>219</v>
      </c>
      <c r="W30" s="217">
        <f>75000-W29</f>
        <v>21650</v>
      </c>
      <c r="Y30" s="354" t="s">
        <v>218</v>
      </c>
      <c r="Z30" s="354"/>
      <c r="AA30" s="169">
        <v>1500</v>
      </c>
      <c r="AB30" s="214" t="s">
        <v>219</v>
      </c>
      <c r="AC30" s="217">
        <f>75000-AC29</f>
        <v>15500</v>
      </c>
    </row>
    <row r="31" spans="3:28" ht="19.5" customHeight="1" thickBot="1">
      <c r="C31" s="213"/>
      <c r="D31" s="213"/>
      <c r="K31" s="219"/>
      <c r="Q31" s="169"/>
      <c r="AB31" s="169"/>
    </row>
    <row r="32" spans="1:28" ht="41.25" customHeight="1">
      <c r="A32" s="352" t="s">
        <v>220</v>
      </c>
      <c r="B32" s="353"/>
      <c r="C32" s="358" t="s">
        <v>221</v>
      </c>
      <c r="D32" s="369"/>
      <c r="E32" s="146"/>
      <c r="F32" s="147"/>
      <c r="G32" s="352" t="s">
        <v>222</v>
      </c>
      <c r="H32" s="353"/>
      <c r="I32" s="358" t="s">
        <v>223</v>
      </c>
      <c r="J32" s="369"/>
      <c r="K32" s="146"/>
      <c r="M32" s="352" t="s">
        <v>224</v>
      </c>
      <c r="N32" s="353"/>
      <c r="O32" s="358" t="s">
        <v>225</v>
      </c>
      <c r="P32" s="369"/>
      <c r="Q32" s="146"/>
      <c r="S32" s="352" t="s">
        <v>226</v>
      </c>
      <c r="T32" s="353"/>
      <c r="U32" s="358" t="s">
        <v>227</v>
      </c>
      <c r="V32" s="359"/>
      <c r="Y32" s="352" t="s">
        <v>228</v>
      </c>
      <c r="Z32" s="353"/>
      <c r="AA32" s="358" t="s">
        <v>229</v>
      </c>
      <c r="AB32" s="359"/>
    </row>
    <row r="33" spans="1:28" ht="28.5" customHeight="1" thickBot="1">
      <c r="A33" s="355" t="s">
        <v>230</v>
      </c>
      <c r="B33" s="356"/>
      <c r="C33" s="371" t="s">
        <v>231</v>
      </c>
      <c r="D33" s="372"/>
      <c r="E33" s="150"/>
      <c r="F33" s="151"/>
      <c r="G33" s="355" t="s">
        <v>232</v>
      </c>
      <c r="H33" s="356"/>
      <c r="I33" s="364" t="s">
        <v>233</v>
      </c>
      <c r="J33" s="373"/>
      <c r="K33" s="220"/>
      <c r="M33" s="355" t="s">
        <v>234</v>
      </c>
      <c r="N33" s="356"/>
      <c r="O33" s="360" t="s">
        <v>235</v>
      </c>
      <c r="P33" s="370"/>
      <c r="Q33" s="221"/>
      <c r="S33" s="355" t="s">
        <v>236</v>
      </c>
      <c r="T33" s="356"/>
      <c r="U33" s="360" t="s">
        <v>237</v>
      </c>
      <c r="V33" s="361"/>
      <c r="Y33" s="355" t="s">
        <v>238</v>
      </c>
      <c r="Z33" s="356"/>
      <c r="AA33" s="360" t="s">
        <v>239</v>
      </c>
      <c r="AB33" s="361"/>
    </row>
    <row r="34" spans="1:28" ht="19.5" customHeight="1">
      <c r="A34" s="152" t="s">
        <v>97</v>
      </c>
      <c r="B34" s="153" t="s">
        <v>98</v>
      </c>
      <c r="C34" s="153" t="s">
        <v>99</v>
      </c>
      <c r="D34" s="157" t="s">
        <v>0</v>
      </c>
      <c r="E34" s="156"/>
      <c r="G34" s="152" t="s">
        <v>97</v>
      </c>
      <c r="H34" s="153" t="s">
        <v>98</v>
      </c>
      <c r="I34" s="153" t="s">
        <v>99</v>
      </c>
      <c r="J34" s="157" t="s">
        <v>0</v>
      </c>
      <c r="K34" s="156"/>
      <c r="M34" s="152" t="s">
        <v>97</v>
      </c>
      <c r="N34" s="153" t="s">
        <v>98</v>
      </c>
      <c r="O34" s="153" t="s">
        <v>99</v>
      </c>
      <c r="P34" s="157" t="s">
        <v>0</v>
      </c>
      <c r="Q34" s="156"/>
      <c r="S34" s="152" t="s">
        <v>97</v>
      </c>
      <c r="T34" s="153" t="s">
        <v>98</v>
      </c>
      <c r="U34" s="153" t="s">
        <v>99</v>
      </c>
      <c r="V34" s="157" t="s">
        <v>0</v>
      </c>
      <c r="Y34" s="152" t="s">
        <v>97</v>
      </c>
      <c r="Z34" s="153" t="s">
        <v>98</v>
      </c>
      <c r="AA34" s="153" t="s">
        <v>99</v>
      </c>
      <c r="AB34" s="157" t="s">
        <v>0</v>
      </c>
    </row>
    <row r="35" spans="1:29" ht="19.5" customHeight="1">
      <c r="A35" s="188" t="s">
        <v>240</v>
      </c>
      <c r="B35" s="222" t="s">
        <v>102</v>
      </c>
      <c r="C35" s="188"/>
      <c r="D35" s="165">
        <v>800</v>
      </c>
      <c r="E35" s="223"/>
      <c r="G35" s="158"/>
      <c r="H35" s="159" t="s">
        <v>102</v>
      </c>
      <c r="I35" s="16" t="s">
        <v>260</v>
      </c>
      <c r="J35" s="165">
        <v>500</v>
      </c>
      <c r="K35" s="223"/>
      <c r="L35" s="164"/>
      <c r="M35" s="158" t="s">
        <v>241</v>
      </c>
      <c r="N35" s="159" t="s">
        <v>102</v>
      </c>
      <c r="O35" s="16"/>
      <c r="P35" s="165">
        <v>1700</v>
      </c>
      <c r="Q35" s="223"/>
      <c r="R35" s="164"/>
      <c r="S35" s="158" t="s">
        <v>242</v>
      </c>
      <c r="T35" s="159" t="s">
        <v>102</v>
      </c>
      <c r="U35" s="159"/>
      <c r="V35" s="165">
        <v>1350</v>
      </c>
      <c r="W35" s="224"/>
      <c r="X35" s="164"/>
      <c r="Y35" s="158" t="s">
        <v>243</v>
      </c>
      <c r="Z35" s="159" t="s">
        <v>102</v>
      </c>
      <c r="AA35" s="159"/>
      <c r="AB35" s="165">
        <v>50</v>
      </c>
      <c r="AC35" s="224"/>
    </row>
    <row r="36" spans="1:29" ht="19.5" customHeight="1" thickBot="1">
      <c r="A36" s="225"/>
      <c r="B36" s="222" t="s">
        <v>102</v>
      </c>
      <c r="C36" s="188" t="s">
        <v>244</v>
      </c>
      <c r="D36" s="165">
        <v>50</v>
      </c>
      <c r="E36" s="223"/>
      <c r="G36" s="158"/>
      <c r="H36" s="159" t="s">
        <v>102</v>
      </c>
      <c r="I36" s="159" t="s">
        <v>245</v>
      </c>
      <c r="J36" s="165">
        <v>2500</v>
      </c>
      <c r="K36" s="223"/>
      <c r="L36" s="164"/>
      <c r="M36" s="158"/>
      <c r="N36" s="159" t="s">
        <v>102</v>
      </c>
      <c r="O36" s="159" t="s">
        <v>246</v>
      </c>
      <c r="P36" s="165">
        <v>50</v>
      </c>
      <c r="Q36" s="223"/>
      <c r="R36" s="164"/>
      <c r="S36" s="158"/>
      <c r="T36" s="159" t="s">
        <v>102</v>
      </c>
      <c r="U36" s="16" t="s">
        <v>247</v>
      </c>
      <c r="V36" s="165">
        <v>50</v>
      </c>
      <c r="W36" s="224"/>
      <c r="X36" s="164"/>
      <c r="Y36" s="158"/>
      <c r="Z36" s="159" t="s">
        <v>102</v>
      </c>
      <c r="AA36" s="159" t="s">
        <v>248</v>
      </c>
      <c r="AB36" s="165">
        <v>400</v>
      </c>
      <c r="AC36" s="224"/>
    </row>
    <row r="37" spans="1:29" ht="19.5" customHeight="1" thickBot="1">
      <c r="A37" s="226"/>
      <c r="B37" s="171" t="s">
        <v>102</v>
      </c>
      <c r="C37" s="171" t="s">
        <v>249</v>
      </c>
      <c r="D37" s="202">
        <v>50</v>
      </c>
      <c r="E37" s="179">
        <f>SUM(D35:D37)</f>
        <v>900</v>
      </c>
      <c r="G37" s="170"/>
      <c r="H37" s="171" t="s">
        <v>102</v>
      </c>
      <c r="I37" s="171" t="s">
        <v>250</v>
      </c>
      <c r="J37" s="202">
        <v>50</v>
      </c>
      <c r="K37" s="179">
        <f>SUM(J35:J37)</f>
        <v>3050</v>
      </c>
      <c r="L37" s="164"/>
      <c r="M37" s="170"/>
      <c r="N37" s="171" t="s">
        <v>102</v>
      </c>
      <c r="O37" s="171" t="s">
        <v>251</v>
      </c>
      <c r="P37" s="202">
        <v>800</v>
      </c>
      <c r="Q37" s="179">
        <f>SUM(P35:P37)</f>
        <v>2550</v>
      </c>
      <c r="R37" s="164"/>
      <c r="S37" s="170"/>
      <c r="T37" s="171" t="s">
        <v>102</v>
      </c>
      <c r="U37" s="171" t="s">
        <v>252</v>
      </c>
      <c r="V37" s="202">
        <v>1450</v>
      </c>
      <c r="W37" s="179">
        <f>SUM(V35:V37)</f>
        <v>2850</v>
      </c>
      <c r="X37" s="164"/>
      <c r="Y37" s="170"/>
      <c r="Z37" s="171" t="s">
        <v>102</v>
      </c>
      <c r="AA37" s="171" t="s">
        <v>253</v>
      </c>
      <c r="AB37" s="202">
        <v>50</v>
      </c>
      <c r="AC37" s="179">
        <f>SUM(AB35:AB37)</f>
        <v>500</v>
      </c>
    </row>
    <row r="38" spans="1:29" ht="19.5" customHeight="1">
      <c r="A38" s="180" t="s">
        <v>254</v>
      </c>
      <c r="B38" s="166" t="s">
        <v>117</v>
      </c>
      <c r="C38" s="166"/>
      <c r="D38" s="184">
        <v>50</v>
      </c>
      <c r="E38" s="223"/>
      <c r="G38" s="180" t="s">
        <v>255</v>
      </c>
      <c r="H38" s="166" t="s">
        <v>117</v>
      </c>
      <c r="I38" s="166"/>
      <c r="J38" s="184">
        <v>500</v>
      </c>
      <c r="K38" s="223"/>
      <c r="L38" s="164"/>
      <c r="M38" s="180" t="s">
        <v>256</v>
      </c>
      <c r="N38" s="166" t="s">
        <v>117</v>
      </c>
      <c r="O38" s="166"/>
      <c r="P38" s="184">
        <v>1100</v>
      </c>
      <c r="Q38" s="223"/>
      <c r="R38" s="164"/>
      <c r="S38" s="180" t="s">
        <v>257</v>
      </c>
      <c r="T38" s="166" t="s">
        <v>117</v>
      </c>
      <c r="U38" s="166"/>
      <c r="V38" s="184">
        <v>2050</v>
      </c>
      <c r="W38" s="227"/>
      <c r="X38" s="164"/>
      <c r="Y38" s="180" t="s">
        <v>258</v>
      </c>
      <c r="Z38" s="166" t="s">
        <v>117</v>
      </c>
      <c r="AA38" s="166"/>
      <c r="AB38" s="184">
        <v>1000</v>
      </c>
      <c r="AC38" s="227"/>
    </row>
    <row r="39" spans="1:29" ht="19.5" customHeight="1">
      <c r="A39" s="158" t="s">
        <v>259</v>
      </c>
      <c r="B39" s="159" t="s">
        <v>117</v>
      </c>
      <c r="C39" s="159"/>
      <c r="D39" s="165">
        <v>700</v>
      </c>
      <c r="E39" s="223"/>
      <c r="G39" s="158" t="s">
        <v>260</v>
      </c>
      <c r="H39" s="159" t="s">
        <v>117</v>
      </c>
      <c r="I39" s="159"/>
      <c r="J39" s="165">
        <v>1500</v>
      </c>
      <c r="K39" s="223"/>
      <c r="L39" s="164"/>
      <c r="M39" s="158" t="s">
        <v>261</v>
      </c>
      <c r="N39" s="159" t="s">
        <v>117</v>
      </c>
      <c r="O39" s="159"/>
      <c r="P39" s="165">
        <v>850</v>
      </c>
      <c r="Q39" s="223"/>
      <c r="R39" s="164"/>
      <c r="S39" s="158" t="s">
        <v>262</v>
      </c>
      <c r="T39" s="159" t="s">
        <v>117</v>
      </c>
      <c r="U39" s="159"/>
      <c r="V39" s="165">
        <v>500</v>
      </c>
      <c r="W39" s="228"/>
      <c r="X39" s="164"/>
      <c r="Y39" s="158"/>
      <c r="Z39" s="159" t="s">
        <v>117</v>
      </c>
      <c r="AA39" s="16" t="s">
        <v>385</v>
      </c>
      <c r="AB39" s="165">
        <v>400</v>
      </c>
      <c r="AC39" s="228"/>
    </row>
    <row r="40" spans="1:29" ht="19.5" customHeight="1">
      <c r="A40" s="158" t="s">
        <v>263</v>
      </c>
      <c r="B40" s="159" t="s">
        <v>117</v>
      </c>
      <c r="C40" s="159"/>
      <c r="D40" s="165">
        <v>900</v>
      </c>
      <c r="E40" s="223"/>
      <c r="G40" s="158" t="s">
        <v>264</v>
      </c>
      <c r="H40" s="159" t="s">
        <v>117</v>
      </c>
      <c r="I40" s="159"/>
      <c r="J40" s="165">
        <v>1200</v>
      </c>
      <c r="K40" s="223"/>
      <c r="L40" s="164"/>
      <c r="M40" s="158" t="s">
        <v>265</v>
      </c>
      <c r="N40" s="159" t="s">
        <v>117</v>
      </c>
      <c r="O40" s="159"/>
      <c r="P40" s="165">
        <v>650</v>
      </c>
      <c r="Q40" s="223"/>
      <c r="R40" s="164"/>
      <c r="S40" s="204" t="s">
        <v>266</v>
      </c>
      <c r="T40" s="159" t="s">
        <v>117</v>
      </c>
      <c r="U40" s="159"/>
      <c r="V40" s="165">
        <v>750</v>
      </c>
      <c r="W40" s="228"/>
      <c r="X40" s="164"/>
      <c r="Y40" s="158"/>
      <c r="Z40" s="159" t="s">
        <v>117</v>
      </c>
      <c r="AA40" s="16" t="s">
        <v>267</v>
      </c>
      <c r="AB40" s="165">
        <v>300</v>
      </c>
      <c r="AC40" s="228"/>
    </row>
    <row r="41" spans="1:29" ht="19.5" customHeight="1">
      <c r="A41" s="158"/>
      <c r="B41" s="159" t="s">
        <v>117</v>
      </c>
      <c r="C41" s="159" t="s">
        <v>268</v>
      </c>
      <c r="D41" s="165">
        <v>900</v>
      </c>
      <c r="E41" s="223"/>
      <c r="G41" s="158"/>
      <c r="H41" s="159" t="s">
        <v>117</v>
      </c>
      <c r="I41" s="159" t="s">
        <v>269</v>
      </c>
      <c r="J41" s="165">
        <v>2000</v>
      </c>
      <c r="K41" s="223"/>
      <c r="L41" s="164"/>
      <c r="M41" s="158" t="s">
        <v>270</v>
      </c>
      <c r="N41" s="159" t="s">
        <v>117</v>
      </c>
      <c r="O41" s="188"/>
      <c r="P41" s="165">
        <v>350</v>
      </c>
      <c r="Q41" s="223"/>
      <c r="R41" s="164"/>
      <c r="S41" s="158" t="s">
        <v>271</v>
      </c>
      <c r="T41" s="159" t="s">
        <v>117</v>
      </c>
      <c r="U41" s="188"/>
      <c r="V41" s="165">
        <v>450</v>
      </c>
      <c r="W41" s="228"/>
      <c r="X41" s="164"/>
      <c r="Y41" s="158"/>
      <c r="Z41" s="159" t="s">
        <v>117</v>
      </c>
      <c r="AA41" s="188" t="s">
        <v>272</v>
      </c>
      <c r="AB41" s="165">
        <v>1000</v>
      </c>
      <c r="AC41" s="228"/>
    </row>
    <row r="42" spans="1:29" ht="19.5" customHeight="1">
      <c r="A42" s="158"/>
      <c r="B42" s="159" t="s">
        <v>117</v>
      </c>
      <c r="C42" s="159" t="s">
        <v>273</v>
      </c>
      <c r="D42" s="165">
        <v>2350</v>
      </c>
      <c r="E42" s="223"/>
      <c r="G42" s="158"/>
      <c r="H42" s="159" t="s">
        <v>117</v>
      </c>
      <c r="I42" s="159" t="s">
        <v>274</v>
      </c>
      <c r="J42" s="165">
        <v>450</v>
      </c>
      <c r="K42" s="223"/>
      <c r="L42" s="164"/>
      <c r="M42" s="158"/>
      <c r="N42" s="159" t="s">
        <v>117</v>
      </c>
      <c r="O42" s="159" t="s">
        <v>275</v>
      </c>
      <c r="P42" s="165">
        <v>650</v>
      </c>
      <c r="Q42" s="223"/>
      <c r="R42" s="164"/>
      <c r="S42" s="158"/>
      <c r="T42" s="159" t="s">
        <v>117</v>
      </c>
      <c r="U42" s="159" t="s">
        <v>276</v>
      </c>
      <c r="V42" s="165">
        <v>600</v>
      </c>
      <c r="W42" s="228"/>
      <c r="X42" s="164"/>
      <c r="Y42" s="158"/>
      <c r="Z42" s="159" t="s">
        <v>117</v>
      </c>
      <c r="AA42" s="16" t="s">
        <v>386</v>
      </c>
      <c r="AB42" s="165">
        <v>350</v>
      </c>
      <c r="AC42" s="228"/>
    </row>
    <row r="43" spans="1:29" ht="19.5" customHeight="1">
      <c r="A43" s="158"/>
      <c r="B43" s="159" t="s">
        <v>117</v>
      </c>
      <c r="C43" s="16" t="s">
        <v>277</v>
      </c>
      <c r="D43" s="165">
        <v>950</v>
      </c>
      <c r="E43" s="223"/>
      <c r="G43" s="158"/>
      <c r="H43" s="159" t="s">
        <v>117</v>
      </c>
      <c r="I43" s="16" t="s">
        <v>278</v>
      </c>
      <c r="J43" s="165">
        <v>200</v>
      </c>
      <c r="K43" s="223"/>
      <c r="L43" s="164"/>
      <c r="M43" s="158"/>
      <c r="N43" s="159" t="s">
        <v>117</v>
      </c>
      <c r="O43" s="16" t="s">
        <v>279</v>
      </c>
      <c r="P43" s="165">
        <v>500</v>
      </c>
      <c r="Q43" s="223"/>
      <c r="R43" s="164"/>
      <c r="S43" s="158"/>
      <c r="T43" s="159" t="s">
        <v>117</v>
      </c>
      <c r="U43" s="193" t="s">
        <v>280</v>
      </c>
      <c r="V43" s="165">
        <v>350</v>
      </c>
      <c r="W43" s="228"/>
      <c r="X43" s="164"/>
      <c r="Y43" s="158"/>
      <c r="Z43" s="159" t="s">
        <v>117</v>
      </c>
      <c r="AA43" s="159" t="s">
        <v>281</v>
      </c>
      <c r="AB43" s="165">
        <v>700</v>
      </c>
      <c r="AC43" s="228"/>
    </row>
    <row r="44" spans="1:29" ht="19.5" customHeight="1" thickBot="1">
      <c r="A44" s="158"/>
      <c r="B44" s="193" t="s">
        <v>117</v>
      </c>
      <c r="C44" s="159" t="s">
        <v>282</v>
      </c>
      <c r="D44" s="229">
        <v>650</v>
      </c>
      <c r="G44" s="190"/>
      <c r="H44" s="193" t="s">
        <v>117</v>
      </c>
      <c r="I44" s="230" t="s">
        <v>283</v>
      </c>
      <c r="J44" s="229">
        <v>150</v>
      </c>
      <c r="L44" s="164"/>
      <c r="M44" s="190"/>
      <c r="N44" s="193" t="s">
        <v>117</v>
      </c>
      <c r="O44" s="193" t="s">
        <v>284</v>
      </c>
      <c r="P44" s="229">
        <v>750</v>
      </c>
      <c r="R44" s="164"/>
      <c r="S44" s="190"/>
      <c r="T44" s="193" t="s">
        <v>117</v>
      </c>
      <c r="U44" s="193" t="s">
        <v>285</v>
      </c>
      <c r="V44" s="195">
        <v>600</v>
      </c>
      <c r="W44" s="231"/>
      <c r="X44" s="164"/>
      <c r="Y44" s="190"/>
      <c r="Z44" s="193" t="s">
        <v>117</v>
      </c>
      <c r="AA44" s="193" t="s">
        <v>286</v>
      </c>
      <c r="AB44" s="195">
        <v>900</v>
      </c>
      <c r="AC44" s="231"/>
    </row>
    <row r="45" spans="1:29" ht="19.5" customHeight="1" thickBot="1">
      <c r="A45" s="158"/>
      <c r="B45" s="232" t="s">
        <v>117</v>
      </c>
      <c r="C45" s="171" t="s">
        <v>287</v>
      </c>
      <c r="D45" s="202">
        <v>500</v>
      </c>
      <c r="E45" s="179">
        <f>SUM(D38:D45)</f>
        <v>7000</v>
      </c>
      <c r="G45" s="200"/>
      <c r="H45" s="171" t="s">
        <v>117</v>
      </c>
      <c r="I45" s="149" t="s">
        <v>288</v>
      </c>
      <c r="J45" s="202">
        <v>350</v>
      </c>
      <c r="K45" s="179">
        <f>SUM(J38:J45)</f>
        <v>6350</v>
      </c>
      <c r="L45" s="164"/>
      <c r="M45" s="200"/>
      <c r="N45" s="171" t="s">
        <v>117</v>
      </c>
      <c r="O45" s="149" t="s">
        <v>289</v>
      </c>
      <c r="P45" s="202">
        <v>1000</v>
      </c>
      <c r="Q45" s="179">
        <f>SUM(P38:P45)</f>
        <v>5850</v>
      </c>
      <c r="R45" s="164"/>
      <c r="S45" s="200"/>
      <c r="T45" s="171" t="s">
        <v>117</v>
      </c>
      <c r="U45" s="149" t="s">
        <v>290</v>
      </c>
      <c r="V45" s="202">
        <v>900</v>
      </c>
      <c r="W45" s="179">
        <f>SUM(V38:V45)</f>
        <v>6200</v>
      </c>
      <c r="X45" s="164"/>
      <c r="Y45" s="200"/>
      <c r="Z45" s="171" t="s">
        <v>117</v>
      </c>
      <c r="AA45" s="149" t="s">
        <v>291</v>
      </c>
      <c r="AB45" s="202">
        <v>600</v>
      </c>
      <c r="AC45" s="179">
        <f>SUM(AB38:AB45)</f>
        <v>5250</v>
      </c>
    </row>
    <row r="46" spans="1:29" ht="19.5" customHeight="1">
      <c r="A46" s="180" t="s">
        <v>292</v>
      </c>
      <c r="B46" s="166" t="s">
        <v>153</v>
      </c>
      <c r="C46" s="166"/>
      <c r="D46" s="184">
        <v>600</v>
      </c>
      <c r="E46" s="223"/>
      <c r="G46" s="180" t="s">
        <v>293</v>
      </c>
      <c r="H46" s="166" t="s">
        <v>153</v>
      </c>
      <c r="I46" s="166"/>
      <c r="J46" s="184">
        <v>750</v>
      </c>
      <c r="K46" s="223"/>
      <c r="L46" s="164"/>
      <c r="M46" s="180" t="s">
        <v>294</v>
      </c>
      <c r="N46" s="166" t="s">
        <v>153</v>
      </c>
      <c r="O46" s="166"/>
      <c r="P46" s="184">
        <v>250</v>
      </c>
      <c r="Q46" s="223"/>
      <c r="R46" s="164"/>
      <c r="S46" s="180" t="s">
        <v>295</v>
      </c>
      <c r="T46" s="166" t="s">
        <v>153</v>
      </c>
      <c r="U46" s="166"/>
      <c r="V46" s="184">
        <v>50</v>
      </c>
      <c r="W46" s="228"/>
      <c r="X46" s="164"/>
      <c r="Y46" s="180" t="s">
        <v>296</v>
      </c>
      <c r="Z46" s="166" t="s">
        <v>153</v>
      </c>
      <c r="AA46" s="166"/>
      <c r="AB46" s="184">
        <v>50</v>
      </c>
      <c r="AC46" s="228"/>
    </row>
    <row r="47" spans="1:29" ht="19.5" customHeight="1">
      <c r="A47" s="158" t="s">
        <v>297</v>
      </c>
      <c r="B47" s="159" t="s">
        <v>153</v>
      </c>
      <c r="C47" s="159"/>
      <c r="D47" s="165">
        <v>1150</v>
      </c>
      <c r="E47" s="223"/>
      <c r="G47" s="158" t="s">
        <v>298</v>
      </c>
      <c r="H47" s="159" t="s">
        <v>153</v>
      </c>
      <c r="I47" s="159"/>
      <c r="J47" s="165">
        <v>350</v>
      </c>
      <c r="K47" s="223"/>
      <c r="L47" s="164"/>
      <c r="M47" s="158"/>
      <c r="N47" s="159" t="s">
        <v>153</v>
      </c>
      <c r="O47" s="16" t="s">
        <v>299</v>
      </c>
      <c r="P47" s="165">
        <v>350</v>
      </c>
      <c r="Q47" s="223"/>
      <c r="R47" s="164"/>
      <c r="S47" s="158" t="s">
        <v>300</v>
      </c>
      <c r="T47" s="159" t="s">
        <v>153</v>
      </c>
      <c r="U47" s="159"/>
      <c r="V47" s="165">
        <v>800</v>
      </c>
      <c r="W47" s="228"/>
      <c r="X47" s="164"/>
      <c r="Y47" s="158" t="s">
        <v>301</v>
      </c>
      <c r="Z47" s="159" t="s">
        <v>153</v>
      </c>
      <c r="AA47" s="159"/>
      <c r="AB47" s="165">
        <v>2100</v>
      </c>
      <c r="AC47" s="228"/>
    </row>
    <row r="48" spans="1:29" ht="19.5" customHeight="1">
      <c r="A48" s="204" t="s">
        <v>302</v>
      </c>
      <c r="B48" s="159" t="s">
        <v>153</v>
      </c>
      <c r="C48" s="159"/>
      <c r="D48" s="165">
        <v>2850</v>
      </c>
      <c r="E48" s="223"/>
      <c r="G48" s="204" t="s">
        <v>161</v>
      </c>
      <c r="H48" s="159" t="s">
        <v>153</v>
      </c>
      <c r="I48" s="159"/>
      <c r="J48" s="165">
        <v>800</v>
      </c>
      <c r="K48" s="223"/>
      <c r="L48" s="164"/>
      <c r="M48" s="204" t="s">
        <v>303</v>
      </c>
      <c r="N48" s="159" t="s">
        <v>153</v>
      </c>
      <c r="O48" s="159"/>
      <c r="P48" s="165">
        <v>350</v>
      </c>
      <c r="Q48" s="223"/>
      <c r="R48" s="164"/>
      <c r="S48" s="204"/>
      <c r="T48" s="159" t="s">
        <v>153</v>
      </c>
      <c r="U48" s="16" t="s">
        <v>382</v>
      </c>
      <c r="V48" s="165">
        <v>600</v>
      </c>
      <c r="W48" s="231"/>
      <c r="X48" s="164"/>
      <c r="Y48" s="204" t="s">
        <v>304</v>
      </c>
      <c r="Z48" s="159" t="s">
        <v>153</v>
      </c>
      <c r="AA48" s="159"/>
      <c r="AB48" s="165">
        <v>2200</v>
      </c>
      <c r="AC48" s="231"/>
    </row>
    <row r="49" spans="1:29" ht="19.5" customHeight="1">
      <c r="A49" s="158" t="s">
        <v>305</v>
      </c>
      <c r="B49" s="159" t="s">
        <v>153</v>
      </c>
      <c r="C49" s="159"/>
      <c r="D49" s="165">
        <v>1400</v>
      </c>
      <c r="E49" s="223"/>
      <c r="G49" s="158" t="s">
        <v>306</v>
      </c>
      <c r="H49" s="159" t="s">
        <v>153</v>
      </c>
      <c r="I49" s="159"/>
      <c r="J49" s="165">
        <v>1600</v>
      </c>
      <c r="K49" s="223"/>
      <c r="L49" s="164"/>
      <c r="M49" s="158"/>
      <c r="N49" s="159" t="s">
        <v>153</v>
      </c>
      <c r="O49" s="213" t="s">
        <v>307</v>
      </c>
      <c r="P49" s="165">
        <v>3600</v>
      </c>
      <c r="Q49" s="223"/>
      <c r="R49" s="164"/>
      <c r="S49" s="158"/>
      <c r="T49" s="159" t="s">
        <v>153</v>
      </c>
      <c r="U49" s="159" t="s">
        <v>308</v>
      </c>
      <c r="V49" s="165">
        <v>5200</v>
      </c>
      <c r="W49" s="228"/>
      <c r="X49" s="164"/>
      <c r="Y49" s="158" t="s">
        <v>309</v>
      </c>
      <c r="Z49" s="159" t="s">
        <v>153</v>
      </c>
      <c r="AA49" s="159"/>
      <c r="AB49" s="165">
        <v>2300</v>
      </c>
      <c r="AC49" s="228"/>
    </row>
    <row r="50" spans="1:29" ht="19.5" customHeight="1">
      <c r="A50" s="158"/>
      <c r="B50" s="159" t="s">
        <v>153</v>
      </c>
      <c r="C50" s="159" t="s">
        <v>310</v>
      </c>
      <c r="D50" s="165">
        <v>600</v>
      </c>
      <c r="E50" s="223"/>
      <c r="G50" s="233"/>
      <c r="H50" s="159" t="s">
        <v>153</v>
      </c>
      <c r="I50" s="159" t="s">
        <v>311</v>
      </c>
      <c r="J50" s="165">
        <v>1550</v>
      </c>
      <c r="K50" s="234"/>
      <c r="L50" s="164"/>
      <c r="M50" s="158"/>
      <c r="N50" s="159" t="s">
        <v>153</v>
      </c>
      <c r="O50" s="159" t="s">
        <v>312</v>
      </c>
      <c r="P50" s="165">
        <v>5300</v>
      </c>
      <c r="Q50" s="223"/>
      <c r="R50" s="164"/>
      <c r="S50" s="158"/>
      <c r="T50" s="159" t="s">
        <v>153</v>
      </c>
      <c r="U50" s="159" t="s">
        <v>313</v>
      </c>
      <c r="V50" s="165">
        <v>2600</v>
      </c>
      <c r="W50" s="228"/>
      <c r="X50" s="164"/>
      <c r="Y50" s="158" t="s">
        <v>314</v>
      </c>
      <c r="Z50" s="159" t="s">
        <v>153</v>
      </c>
      <c r="AA50" s="159"/>
      <c r="AB50" s="165">
        <v>2350</v>
      </c>
      <c r="AC50" s="228"/>
    </row>
    <row r="51" spans="1:29" ht="19.5" customHeight="1">
      <c r="A51" s="158"/>
      <c r="B51" s="159" t="s">
        <v>153</v>
      </c>
      <c r="C51" s="159" t="s">
        <v>315</v>
      </c>
      <c r="D51" s="165">
        <v>3800</v>
      </c>
      <c r="E51" s="223"/>
      <c r="G51" s="158"/>
      <c r="H51" s="159" t="s">
        <v>153</v>
      </c>
      <c r="I51" s="159" t="s">
        <v>316</v>
      </c>
      <c r="J51" s="165">
        <v>700</v>
      </c>
      <c r="K51" s="223"/>
      <c r="L51" s="164"/>
      <c r="M51" s="158"/>
      <c r="N51" s="159" t="s">
        <v>153</v>
      </c>
      <c r="O51" s="159" t="s">
        <v>317</v>
      </c>
      <c r="P51" s="165">
        <v>1000</v>
      </c>
      <c r="Q51" s="223"/>
      <c r="R51" s="164"/>
      <c r="S51" s="158"/>
      <c r="T51" s="159" t="s">
        <v>153</v>
      </c>
      <c r="U51" s="159" t="s">
        <v>318</v>
      </c>
      <c r="V51" s="165">
        <v>1250</v>
      </c>
      <c r="W51" s="228"/>
      <c r="X51" s="164"/>
      <c r="Y51" s="158"/>
      <c r="Z51" s="159" t="s">
        <v>153</v>
      </c>
      <c r="AA51" s="16" t="s">
        <v>387</v>
      </c>
      <c r="AB51" s="165">
        <v>200</v>
      </c>
      <c r="AC51" s="228"/>
    </row>
    <row r="52" spans="1:29" ht="19.5" customHeight="1" thickBot="1">
      <c r="A52" s="158"/>
      <c r="B52" s="159" t="s">
        <v>153</v>
      </c>
      <c r="C52" s="16" t="s">
        <v>319</v>
      </c>
      <c r="D52" s="165">
        <v>1850</v>
      </c>
      <c r="E52" s="223"/>
      <c r="G52" s="158"/>
      <c r="H52" s="159" t="s">
        <v>153</v>
      </c>
      <c r="I52" s="159" t="s">
        <v>320</v>
      </c>
      <c r="J52" s="165">
        <v>750</v>
      </c>
      <c r="K52" s="223"/>
      <c r="L52" s="164"/>
      <c r="M52" s="158"/>
      <c r="N52" s="159" t="s">
        <v>153</v>
      </c>
      <c r="O52" s="159" t="s">
        <v>321</v>
      </c>
      <c r="P52" s="165">
        <v>900</v>
      </c>
      <c r="Q52" s="223"/>
      <c r="R52" s="164"/>
      <c r="S52" s="158"/>
      <c r="T52" s="159" t="s">
        <v>153</v>
      </c>
      <c r="U52" s="159" t="s">
        <v>322</v>
      </c>
      <c r="V52" s="165">
        <v>1000</v>
      </c>
      <c r="W52" s="228"/>
      <c r="X52" s="164"/>
      <c r="Y52" s="158"/>
      <c r="Z52" s="159" t="s">
        <v>153</v>
      </c>
      <c r="AA52" s="159" t="s">
        <v>323</v>
      </c>
      <c r="AB52" s="165">
        <v>2000</v>
      </c>
      <c r="AC52" s="228"/>
    </row>
    <row r="53" spans="1:29" ht="19.5" customHeight="1" thickBot="1">
      <c r="A53" s="200"/>
      <c r="B53" s="171" t="s">
        <v>153</v>
      </c>
      <c r="C53" s="171" t="s">
        <v>324</v>
      </c>
      <c r="D53" s="202">
        <v>800</v>
      </c>
      <c r="E53" s="179">
        <f>SUM(D46:D53)</f>
        <v>13050</v>
      </c>
      <c r="G53" s="200"/>
      <c r="H53" s="171" t="s">
        <v>153</v>
      </c>
      <c r="I53" s="149" t="s">
        <v>325</v>
      </c>
      <c r="J53" s="202">
        <v>2600</v>
      </c>
      <c r="K53" s="179">
        <f>SUM(J46:J53)</f>
        <v>9100</v>
      </c>
      <c r="L53" s="164"/>
      <c r="M53" s="200"/>
      <c r="N53" s="171" t="s">
        <v>153</v>
      </c>
      <c r="O53" s="159" t="s">
        <v>326</v>
      </c>
      <c r="P53" s="202">
        <v>2000</v>
      </c>
      <c r="Q53" s="179">
        <f>SUM(P46:P53)</f>
        <v>13750</v>
      </c>
      <c r="R53" s="164"/>
      <c r="S53" s="200"/>
      <c r="T53" s="171" t="s">
        <v>153</v>
      </c>
      <c r="U53" s="171" t="s">
        <v>327</v>
      </c>
      <c r="V53" s="202">
        <v>250</v>
      </c>
      <c r="W53" s="179">
        <f>SUM(V46:V53)</f>
        <v>11750</v>
      </c>
      <c r="X53" s="164"/>
      <c r="Y53" s="200"/>
      <c r="Z53" s="171" t="s">
        <v>153</v>
      </c>
      <c r="AA53" s="171" t="s">
        <v>328</v>
      </c>
      <c r="AB53" s="202">
        <v>1500</v>
      </c>
      <c r="AC53" s="179">
        <f>SUM(AB46:AB53)</f>
        <v>12700</v>
      </c>
    </row>
    <row r="54" spans="1:29" ht="19.5" customHeight="1">
      <c r="A54" s="180" t="s">
        <v>329</v>
      </c>
      <c r="B54" s="166" t="s">
        <v>192</v>
      </c>
      <c r="C54" s="166"/>
      <c r="D54" s="184">
        <v>2600</v>
      </c>
      <c r="E54" s="223"/>
      <c r="G54" s="180" t="s">
        <v>330</v>
      </c>
      <c r="H54" s="166" t="s">
        <v>192</v>
      </c>
      <c r="I54" s="166"/>
      <c r="J54" s="184">
        <v>11200</v>
      </c>
      <c r="K54" s="223"/>
      <c r="L54" s="164"/>
      <c r="M54" s="180" t="s">
        <v>331</v>
      </c>
      <c r="N54" s="166" t="s">
        <v>192</v>
      </c>
      <c r="O54" s="166"/>
      <c r="P54" s="184">
        <v>5250</v>
      </c>
      <c r="Q54" s="223"/>
      <c r="R54" s="164"/>
      <c r="S54" s="180" t="s">
        <v>332</v>
      </c>
      <c r="T54" s="166" t="s">
        <v>192</v>
      </c>
      <c r="U54" s="166"/>
      <c r="V54" s="184">
        <v>2150</v>
      </c>
      <c r="W54" s="228"/>
      <c r="X54" s="164"/>
      <c r="Y54" s="235" t="s">
        <v>333</v>
      </c>
      <c r="Z54" s="166" t="s">
        <v>192</v>
      </c>
      <c r="AA54" s="166"/>
      <c r="AB54" s="184">
        <v>7500</v>
      </c>
      <c r="AC54" s="228"/>
    </row>
    <row r="55" spans="1:29" ht="19.5" customHeight="1">
      <c r="A55" s="206" t="s">
        <v>334</v>
      </c>
      <c r="B55" s="159" t="s">
        <v>192</v>
      </c>
      <c r="C55" s="159"/>
      <c r="D55" s="165">
        <v>1550</v>
      </c>
      <c r="E55" s="223"/>
      <c r="G55" s="206" t="s">
        <v>335</v>
      </c>
      <c r="H55" s="159" t="s">
        <v>192</v>
      </c>
      <c r="I55" s="159"/>
      <c r="J55" s="165">
        <v>11000</v>
      </c>
      <c r="K55" s="223"/>
      <c r="L55" s="164"/>
      <c r="M55" s="206" t="s">
        <v>336</v>
      </c>
      <c r="N55" s="159" t="s">
        <v>192</v>
      </c>
      <c r="O55" s="159"/>
      <c r="P55" s="165">
        <v>1650</v>
      </c>
      <c r="Q55" s="223"/>
      <c r="R55" s="164"/>
      <c r="S55" s="206" t="s">
        <v>337</v>
      </c>
      <c r="T55" s="159" t="s">
        <v>192</v>
      </c>
      <c r="U55" s="159"/>
      <c r="V55" s="165">
        <v>2700</v>
      </c>
      <c r="W55" s="228"/>
      <c r="X55" s="164"/>
      <c r="Y55" s="206" t="s">
        <v>338</v>
      </c>
      <c r="Z55" s="159" t="s">
        <v>192</v>
      </c>
      <c r="AA55" s="159"/>
      <c r="AB55" s="165">
        <v>4900</v>
      </c>
      <c r="AC55" s="228"/>
    </row>
    <row r="56" spans="1:29" ht="19.5" customHeight="1">
      <c r="A56" s="158" t="s">
        <v>339</v>
      </c>
      <c r="B56" s="159" t="s">
        <v>192</v>
      </c>
      <c r="C56" s="159"/>
      <c r="D56" s="165">
        <v>8800</v>
      </c>
      <c r="E56" s="223"/>
      <c r="G56" s="158"/>
      <c r="H56" s="159" t="s">
        <v>192</v>
      </c>
      <c r="I56" s="159" t="s">
        <v>340</v>
      </c>
      <c r="J56" s="165">
        <v>6000</v>
      </c>
      <c r="K56" s="223"/>
      <c r="L56" s="164"/>
      <c r="M56" s="158" t="s">
        <v>341</v>
      </c>
      <c r="N56" s="159" t="s">
        <v>192</v>
      </c>
      <c r="O56" s="159"/>
      <c r="P56" s="165">
        <v>3800</v>
      </c>
      <c r="Q56" s="223"/>
      <c r="R56" s="164"/>
      <c r="S56" s="158" t="s">
        <v>342</v>
      </c>
      <c r="T56" s="159" t="s">
        <v>192</v>
      </c>
      <c r="U56" s="159"/>
      <c r="V56" s="165">
        <v>50</v>
      </c>
      <c r="W56" s="228"/>
      <c r="X56" s="164"/>
      <c r="Y56" s="158"/>
      <c r="Z56" s="159" t="s">
        <v>192</v>
      </c>
      <c r="AA56" s="159" t="s">
        <v>343</v>
      </c>
      <c r="AB56" s="165">
        <v>8500</v>
      </c>
      <c r="AC56" s="228"/>
    </row>
    <row r="57" spans="1:29" ht="19.5" customHeight="1">
      <c r="A57" s="158"/>
      <c r="B57" s="159" t="s">
        <v>192</v>
      </c>
      <c r="C57" s="159" t="s">
        <v>344</v>
      </c>
      <c r="D57" s="165">
        <v>11500</v>
      </c>
      <c r="E57" s="223"/>
      <c r="G57" s="158"/>
      <c r="H57" s="159" t="s">
        <v>192</v>
      </c>
      <c r="I57" s="159" t="s">
        <v>345</v>
      </c>
      <c r="J57" s="165">
        <v>6250</v>
      </c>
      <c r="K57" s="223"/>
      <c r="L57" s="164"/>
      <c r="M57" s="158"/>
      <c r="N57" s="159" t="s">
        <v>192</v>
      </c>
      <c r="O57" s="159" t="s">
        <v>346</v>
      </c>
      <c r="P57" s="165">
        <v>9300</v>
      </c>
      <c r="Q57" s="223"/>
      <c r="R57" s="164"/>
      <c r="S57" s="158"/>
      <c r="T57" s="159" t="s">
        <v>192</v>
      </c>
      <c r="U57" s="16" t="s">
        <v>383</v>
      </c>
      <c r="V57" s="165">
        <v>550</v>
      </c>
      <c r="W57" s="228"/>
      <c r="X57" s="164"/>
      <c r="Y57" s="158"/>
      <c r="Z57" s="159" t="s">
        <v>192</v>
      </c>
      <c r="AA57" s="159" t="s">
        <v>347</v>
      </c>
      <c r="AB57" s="165">
        <v>3700</v>
      </c>
      <c r="AC57" s="228"/>
    </row>
    <row r="58" spans="1:29" ht="19.5" customHeight="1" thickBot="1">
      <c r="A58" s="158"/>
      <c r="B58" s="159" t="s">
        <v>192</v>
      </c>
      <c r="C58" s="159" t="s">
        <v>348</v>
      </c>
      <c r="D58" s="165">
        <v>5000</v>
      </c>
      <c r="E58" s="223"/>
      <c r="G58" s="158"/>
      <c r="H58" s="159" t="s">
        <v>192</v>
      </c>
      <c r="I58" s="159" t="s">
        <v>349</v>
      </c>
      <c r="J58" s="165">
        <v>500</v>
      </c>
      <c r="K58" s="223"/>
      <c r="L58" s="164"/>
      <c r="M58" s="158"/>
      <c r="N58" s="159" t="s">
        <v>192</v>
      </c>
      <c r="O58" s="159" t="s">
        <v>350</v>
      </c>
      <c r="P58" s="165">
        <v>7950</v>
      </c>
      <c r="Q58" s="223"/>
      <c r="R58" s="164"/>
      <c r="S58" s="158"/>
      <c r="T58" s="159" t="s">
        <v>192</v>
      </c>
      <c r="U58" s="159" t="s">
        <v>351</v>
      </c>
      <c r="V58" s="165">
        <v>10000</v>
      </c>
      <c r="W58" s="228"/>
      <c r="X58" s="164"/>
      <c r="Y58" s="158"/>
      <c r="Z58" s="159" t="s">
        <v>192</v>
      </c>
      <c r="AA58" s="159" t="s">
        <v>352</v>
      </c>
      <c r="AB58" s="165">
        <v>1150</v>
      </c>
      <c r="AC58" s="228"/>
    </row>
    <row r="59" spans="1:29" ht="19.5" customHeight="1" thickBot="1">
      <c r="A59" s="200"/>
      <c r="B59" s="171" t="s">
        <v>192</v>
      </c>
      <c r="C59" s="171" t="s">
        <v>353</v>
      </c>
      <c r="D59" s="202">
        <v>3300</v>
      </c>
      <c r="E59" s="179">
        <f>SUM(D54:D59)</f>
        <v>32750</v>
      </c>
      <c r="G59" s="200"/>
      <c r="H59" s="171" t="s">
        <v>192</v>
      </c>
      <c r="I59" s="171" t="s">
        <v>354</v>
      </c>
      <c r="J59" s="202">
        <v>10700</v>
      </c>
      <c r="K59" s="179">
        <f>SUM(J54:J59)</f>
        <v>45650</v>
      </c>
      <c r="L59" s="164"/>
      <c r="M59" s="200"/>
      <c r="N59" s="171" t="s">
        <v>192</v>
      </c>
      <c r="O59" s="159" t="s">
        <v>355</v>
      </c>
      <c r="P59" s="202">
        <v>4300</v>
      </c>
      <c r="Q59" s="179">
        <f>SUM(P54:P59)</f>
        <v>32250</v>
      </c>
      <c r="R59" s="164"/>
      <c r="S59" s="200"/>
      <c r="T59" s="171" t="s">
        <v>192</v>
      </c>
      <c r="U59" s="149" t="s">
        <v>384</v>
      </c>
      <c r="V59" s="202">
        <v>350</v>
      </c>
      <c r="W59" s="179">
        <f>SUM(V54:V59)</f>
        <v>15800</v>
      </c>
      <c r="X59" s="164"/>
      <c r="Y59" s="200"/>
      <c r="Z59" s="171" t="s">
        <v>192</v>
      </c>
      <c r="AA59" s="171" t="s">
        <v>356</v>
      </c>
      <c r="AB59" s="202">
        <v>300</v>
      </c>
      <c r="AC59" s="179">
        <f>SUM(AB54:AB59)</f>
        <v>26050</v>
      </c>
    </row>
    <row r="60" spans="1:29" ht="19.5" customHeight="1">
      <c r="A60" s="357" t="s">
        <v>216</v>
      </c>
      <c r="B60" s="357"/>
      <c r="C60" s="169">
        <v>1200</v>
      </c>
      <c r="D60" s="209" t="s">
        <v>217</v>
      </c>
      <c r="E60" s="212">
        <f>(E59+E53+E45+E37+C60)-C61</f>
        <v>54200</v>
      </c>
      <c r="F60" s="236"/>
      <c r="G60" s="357" t="s">
        <v>216</v>
      </c>
      <c r="H60" s="357"/>
      <c r="I60" s="169">
        <v>2450</v>
      </c>
      <c r="J60" s="209" t="s">
        <v>217</v>
      </c>
      <c r="K60" s="212">
        <f>(K59+K53+K45+K37+I60)-I61</f>
        <v>64800</v>
      </c>
      <c r="M60" s="357" t="s">
        <v>216</v>
      </c>
      <c r="N60" s="357"/>
      <c r="O60" s="169">
        <v>2100</v>
      </c>
      <c r="P60" s="209" t="s">
        <v>217</v>
      </c>
      <c r="Q60" s="212">
        <f>(Q59+Q53+Q45+Q37+O60)-O61</f>
        <v>55100</v>
      </c>
      <c r="R60" s="237"/>
      <c r="S60" s="357" t="s">
        <v>216</v>
      </c>
      <c r="T60" s="357"/>
      <c r="U60" s="169">
        <v>21450</v>
      </c>
      <c r="V60" s="209" t="s">
        <v>217</v>
      </c>
      <c r="W60" s="212">
        <f>(W59+W53+W45+W37+U60)-U61</f>
        <v>55350</v>
      </c>
      <c r="Y60" s="357" t="s">
        <v>216</v>
      </c>
      <c r="Z60" s="357"/>
      <c r="AA60" s="169">
        <v>5750</v>
      </c>
      <c r="AB60" s="209" t="s">
        <v>217</v>
      </c>
      <c r="AC60" s="212">
        <f>(AC59+AC53+AC45+AC37+AA60)-AA61</f>
        <v>47250</v>
      </c>
    </row>
    <row r="61" spans="1:31" ht="19.5" customHeight="1" thickBot="1">
      <c r="A61" s="354" t="s">
        <v>218</v>
      </c>
      <c r="B61" s="354"/>
      <c r="C61" s="169">
        <v>700</v>
      </c>
      <c r="D61" s="214" t="s">
        <v>219</v>
      </c>
      <c r="E61" s="217">
        <f>75000-E60</f>
        <v>20800</v>
      </c>
      <c r="F61" s="236"/>
      <c r="G61" s="354" t="s">
        <v>218</v>
      </c>
      <c r="H61" s="354"/>
      <c r="I61" s="169">
        <v>1800</v>
      </c>
      <c r="J61" s="214" t="s">
        <v>219</v>
      </c>
      <c r="K61" s="217">
        <f>75000-K60</f>
        <v>10200</v>
      </c>
      <c r="M61" s="354" t="s">
        <v>218</v>
      </c>
      <c r="N61" s="354"/>
      <c r="O61" s="169">
        <v>1400</v>
      </c>
      <c r="P61" s="214" t="s">
        <v>219</v>
      </c>
      <c r="Q61" s="217">
        <f>75000-Q60</f>
        <v>19900</v>
      </c>
      <c r="S61" s="354" t="s">
        <v>218</v>
      </c>
      <c r="T61" s="354"/>
      <c r="U61" s="169">
        <v>2700</v>
      </c>
      <c r="V61" s="214" t="s">
        <v>219</v>
      </c>
      <c r="W61" s="217">
        <f>75000-W60</f>
        <v>19650</v>
      </c>
      <c r="Y61" s="354" t="s">
        <v>218</v>
      </c>
      <c r="Z61" s="354"/>
      <c r="AA61" s="169">
        <v>3000</v>
      </c>
      <c r="AB61" s="214" t="s">
        <v>219</v>
      </c>
      <c r="AC61" s="217">
        <f>75000-AC60</f>
        <v>27750</v>
      </c>
      <c r="AE61" s="238"/>
    </row>
    <row r="62" spans="1:25" ht="15.75">
      <c r="A62" s="239" t="s">
        <v>357</v>
      </c>
      <c r="C62" s="240">
        <f ca="1">TODAY()</f>
        <v>38102</v>
      </c>
      <c r="D62" s="240"/>
      <c r="G62" s="351" t="s">
        <v>358</v>
      </c>
      <c r="H62" s="351"/>
      <c r="I62" s="351"/>
      <c r="L62" s="196" t="s">
        <v>359</v>
      </c>
      <c r="Q62" s="241"/>
      <c r="S62" s="242" t="s">
        <v>360</v>
      </c>
      <c r="T62" s="196"/>
      <c r="W62" s="243" t="s">
        <v>361</v>
      </c>
      <c r="Y62" s="239"/>
    </row>
    <row r="67" spans="9:11" ht="18.75">
      <c r="I67" s="244"/>
      <c r="J67" s="244"/>
      <c r="K67" s="244"/>
    </row>
    <row r="68" spans="9:11" ht="12.75">
      <c r="I68" s="245"/>
      <c r="J68" s="245"/>
      <c r="K68" s="245"/>
    </row>
    <row r="69" spans="9:11" ht="14.25">
      <c r="I69" s="246"/>
      <c r="J69" s="246"/>
      <c r="K69" s="246"/>
    </row>
    <row r="70" spans="9:11" ht="12.75">
      <c r="I70" s="245"/>
      <c r="J70" s="245"/>
      <c r="K70" s="245"/>
    </row>
    <row r="71" spans="1:6" ht="12.75">
      <c r="A71" s="247"/>
      <c r="B71" s="247"/>
      <c r="C71" s="247"/>
      <c r="D71" s="247"/>
      <c r="E71" s="247"/>
      <c r="F71" s="245"/>
    </row>
    <row r="72" ht="20.25" customHeight="1">
      <c r="A72" s="251"/>
    </row>
    <row r="73" spans="1:25" ht="20.25" customHeight="1">
      <c r="A73" s="251"/>
      <c r="C73" s="248"/>
      <c r="D73" s="248"/>
      <c r="E73" s="245"/>
      <c r="F73" s="245"/>
      <c r="V73" s="245"/>
      <c r="W73" s="247"/>
      <c r="X73" s="247"/>
      <c r="Y73" s="247"/>
    </row>
    <row r="74" spans="1:25" ht="20.25" customHeight="1">
      <c r="A74" s="251"/>
      <c r="C74" s="248"/>
      <c r="D74" s="248"/>
      <c r="E74" s="245"/>
      <c r="F74" s="245"/>
      <c r="V74" s="245"/>
      <c r="W74" s="247"/>
      <c r="X74" s="247"/>
      <c r="Y74" s="247"/>
    </row>
    <row r="75" spans="1:25" ht="20.25" customHeight="1">
      <c r="A75" s="251"/>
      <c r="C75" s="248"/>
      <c r="D75" s="248"/>
      <c r="E75" s="245"/>
      <c r="F75" s="245"/>
      <c r="V75" s="245"/>
      <c r="W75" s="247"/>
      <c r="X75" s="247"/>
      <c r="Y75" s="247"/>
    </row>
    <row r="76" spans="1:25" ht="20.25" customHeight="1">
      <c r="A76" s="251"/>
      <c r="V76" s="245"/>
      <c r="W76" s="247"/>
      <c r="X76" s="247"/>
      <c r="Y76" s="247"/>
    </row>
    <row r="77" spans="1:25" ht="20.25" customHeight="1">
      <c r="A77" s="251"/>
      <c r="C77" s="248"/>
      <c r="D77" s="248"/>
      <c r="E77" s="245"/>
      <c r="F77" s="245"/>
      <c r="V77" s="245"/>
      <c r="W77" s="247"/>
      <c r="X77" s="247"/>
      <c r="Y77" s="247"/>
    </row>
    <row r="78" spans="1:6" ht="20.25" customHeight="1">
      <c r="A78" s="251"/>
      <c r="C78" s="248"/>
      <c r="D78" s="248"/>
      <c r="E78" s="245"/>
      <c r="F78" s="245"/>
    </row>
    <row r="79" ht="20.25" customHeight="1">
      <c r="A79" s="252"/>
    </row>
    <row r="80" spans="1:6" ht="20.25" customHeight="1">
      <c r="A80" s="251"/>
      <c r="C80" s="248"/>
      <c r="D80" s="248"/>
      <c r="E80" s="245"/>
      <c r="F80" s="245"/>
    </row>
    <row r="81" spans="1:6" ht="20.25" customHeight="1">
      <c r="A81" s="251"/>
      <c r="C81" s="248"/>
      <c r="D81" s="248"/>
      <c r="E81" s="245"/>
      <c r="F81" s="245"/>
    </row>
  </sheetData>
  <mergeCells count="61">
    <mergeCell ref="O32:P32"/>
    <mergeCell ref="O33:P33"/>
    <mergeCell ref="C32:D32"/>
    <mergeCell ref="C33:D33"/>
    <mergeCell ref="I32:J32"/>
    <mergeCell ref="I33:J33"/>
    <mergeCell ref="A60:B60"/>
    <mergeCell ref="A61:B61"/>
    <mergeCell ref="G61:H61"/>
    <mergeCell ref="S60:T60"/>
    <mergeCell ref="S61:T61"/>
    <mergeCell ref="Y29:Z29"/>
    <mergeCell ref="Y30:Z30"/>
    <mergeCell ref="Y60:Z60"/>
    <mergeCell ref="Y61:Z61"/>
    <mergeCell ref="G1:H1"/>
    <mergeCell ref="G2:H2"/>
    <mergeCell ref="I1:J1"/>
    <mergeCell ref="I2:J2"/>
    <mergeCell ref="A1:B1"/>
    <mergeCell ref="A2:B2"/>
    <mergeCell ref="C1:D1"/>
    <mergeCell ref="C2:D2"/>
    <mergeCell ref="S32:T32"/>
    <mergeCell ref="S33:T33"/>
    <mergeCell ref="A29:B29"/>
    <mergeCell ref="A30:B30"/>
    <mergeCell ref="S29:T29"/>
    <mergeCell ref="S30:T30"/>
    <mergeCell ref="G29:H29"/>
    <mergeCell ref="G30:H30"/>
    <mergeCell ref="M29:N29"/>
    <mergeCell ref="M30:N30"/>
    <mergeCell ref="Y1:Z1"/>
    <mergeCell ref="U2:V2"/>
    <mergeCell ref="A33:B33"/>
    <mergeCell ref="Y32:Z32"/>
    <mergeCell ref="U33:V33"/>
    <mergeCell ref="A32:B32"/>
    <mergeCell ref="M1:N1"/>
    <mergeCell ref="M2:N2"/>
    <mergeCell ref="O1:P1"/>
    <mergeCell ref="O2:P2"/>
    <mergeCell ref="AA32:AB32"/>
    <mergeCell ref="Y33:Z33"/>
    <mergeCell ref="AA33:AB33"/>
    <mergeCell ref="S1:T1"/>
    <mergeCell ref="U1:V1"/>
    <mergeCell ref="S2:T2"/>
    <mergeCell ref="U32:V32"/>
    <mergeCell ref="AA1:AB1"/>
    <mergeCell ref="Y2:Z2"/>
    <mergeCell ref="AA2:AB2"/>
    <mergeCell ref="G62:I62"/>
    <mergeCell ref="M32:N32"/>
    <mergeCell ref="M61:N61"/>
    <mergeCell ref="G32:H32"/>
    <mergeCell ref="G33:H33"/>
    <mergeCell ref="M33:N33"/>
    <mergeCell ref="G60:H60"/>
    <mergeCell ref="M60:N60"/>
  </mergeCells>
  <printOptions horizontalCentered="1" verticalCentered="1"/>
  <pageMargins left="0" right="0" top="0" bottom="0" header="0.1968503937007874" footer="0.2362204724409449"/>
  <pageSetup fitToHeight="1" fitToWidth="1" horizontalDpi="300" verticalDpi="300" orientation="landscape" paperSize="9" scale="42" r:id="rId4"/>
  <headerFooter alignWithMargins="0">
    <oddFooter>&amp;CFANTMOD2000</oddFooter>
  </headerFooter>
  <drawing r:id="rId3"/>
  <legacyDrawing r:id="rId2"/>
  <oleObjects>
    <oleObject progId="MS_ClipArt_Gallery" shapeId="16834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J51"/>
  <sheetViews>
    <sheetView zoomScale="75" zoomScaleNormal="75" workbookViewId="0" topLeftCell="A4">
      <selection activeCell="F39" sqref="F39"/>
    </sheetView>
  </sheetViews>
  <sheetFormatPr defaultColWidth="9.140625" defaultRowHeight="12.75"/>
  <cols>
    <col min="1" max="1" width="10.421875" style="0" bestFit="1" customWidth="1"/>
    <col min="2" max="2" width="12.421875" style="0" bestFit="1" customWidth="1"/>
    <col min="3" max="3" width="13.8515625" style="0" bestFit="1" customWidth="1"/>
    <col min="4" max="4" width="16.140625" style="0" bestFit="1" customWidth="1"/>
    <col min="5" max="5" width="16.57421875" style="0" bestFit="1" customWidth="1"/>
    <col min="6" max="6" width="23.57421875" style="0" bestFit="1" customWidth="1"/>
    <col min="7" max="7" width="11.00390625" style="0" customWidth="1"/>
    <col min="8" max="8" width="13.421875" style="0" customWidth="1"/>
    <col min="9" max="9" width="16.7109375" style="0" customWidth="1"/>
    <col min="10" max="10" width="24.8515625" style="0" bestFit="1" customWidth="1"/>
  </cols>
  <sheetData>
    <row r="1" spans="1:10" ht="109.5" customHeight="1">
      <c r="A1" s="375" t="s">
        <v>66</v>
      </c>
      <c r="B1" s="375"/>
      <c r="C1" s="375"/>
      <c r="D1" s="375"/>
      <c r="E1" s="375"/>
      <c r="F1" s="375"/>
      <c r="G1" s="375"/>
      <c r="H1" s="375"/>
      <c r="I1" s="375"/>
      <c r="J1" s="375"/>
    </row>
    <row r="2" spans="1:10" ht="24.75" customHeight="1">
      <c r="A2" s="374" t="s">
        <v>9</v>
      </c>
      <c r="B2" s="374" t="s">
        <v>10</v>
      </c>
      <c r="C2" s="374" t="s">
        <v>11</v>
      </c>
      <c r="D2" s="374" t="s">
        <v>12</v>
      </c>
      <c r="E2" s="374" t="s">
        <v>13</v>
      </c>
      <c r="F2" s="374" t="s">
        <v>22</v>
      </c>
      <c r="G2" s="374" t="s">
        <v>14</v>
      </c>
      <c r="H2" s="374" t="s">
        <v>15</v>
      </c>
      <c r="I2" s="374" t="s">
        <v>17</v>
      </c>
      <c r="J2" s="374" t="s">
        <v>21</v>
      </c>
    </row>
    <row r="3" spans="1:10" ht="24.75" customHeight="1">
      <c r="A3" s="374"/>
      <c r="B3" s="374"/>
      <c r="C3" s="374"/>
      <c r="D3" s="374"/>
      <c r="E3" s="374"/>
      <c r="F3" s="374"/>
      <c r="G3" s="374"/>
      <c r="H3" s="374"/>
      <c r="I3" s="374"/>
      <c r="J3" s="374"/>
    </row>
    <row r="4" spans="1:10" ht="24.75" customHeight="1">
      <c r="A4" s="374"/>
      <c r="B4" s="374"/>
      <c r="C4" s="374"/>
      <c r="D4" s="374"/>
      <c r="E4" s="374"/>
      <c r="F4" s="374"/>
      <c r="G4" s="374"/>
      <c r="H4" s="374"/>
      <c r="I4" s="374"/>
      <c r="J4" s="374"/>
    </row>
    <row r="5" spans="1:7" ht="24.75" customHeight="1">
      <c r="A5">
        <v>1</v>
      </c>
      <c r="B5">
        <v>0</v>
      </c>
      <c r="C5" s="10">
        <f>B5*1000</f>
        <v>0</v>
      </c>
      <c r="D5" s="11">
        <f>C5*0.25</f>
        <v>0</v>
      </c>
      <c r="E5" s="11">
        <f>C5*0.75</f>
        <v>0</v>
      </c>
      <c r="F5" s="11">
        <f>+D5</f>
        <v>0</v>
      </c>
      <c r="G5" s="11">
        <f>E5</f>
        <v>0</v>
      </c>
    </row>
    <row r="6" spans="1:7" ht="24.75" customHeight="1">
      <c r="A6">
        <v>2</v>
      </c>
      <c r="B6">
        <v>10</v>
      </c>
      <c r="C6" s="10">
        <f aca="true" t="shared" si="0" ref="C6:C35">B6*1000</f>
        <v>10000</v>
      </c>
      <c r="D6" s="11">
        <f>C6*0.25</f>
        <v>2500</v>
      </c>
      <c r="E6" s="11">
        <f aca="true" t="shared" si="1" ref="E6:E23">C6*0.75</f>
        <v>7500</v>
      </c>
      <c r="F6" s="11">
        <f>IF(B6=0,0,F5+D6)</f>
        <v>2500</v>
      </c>
      <c r="G6" s="11">
        <f>IF(C6=0,0,G5+E6)-H6</f>
        <v>7500</v>
      </c>
    </row>
    <row r="7" spans="1:7" ht="24.75" customHeight="1">
      <c r="A7">
        <v>3</v>
      </c>
      <c r="B7">
        <v>10</v>
      </c>
      <c r="C7" s="10">
        <f t="shared" si="0"/>
        <v>10000</v>
      </c>
      <c r="D7" s="11">
        <f aca="true" t="shared" si="2" ref="D7:D35">C7*0.25</f>
        <v>2500</v>
      </c>
      <c r="E7" s="11">
        <f t="shared" si="1"/>
        <v>7500</v>
      </c>
      <c r="F7" s="11">
        <f aca="true" t="shared" si="3" ref="F7:F23">IF(B7=0,0,F6+D7)</f>
        <v>5000</v>
      </c>
      <c r="G7" s="11">
        <f>IF(C7=0,0,G6+E7)-H7</f>
        <v>15000</v>
      </c>
    </row>
    <row r="8" spans="1:9" ht="24.75" customHeight="1">
      <c r="A8">
        <v>4</v>
      </c>
      <c r="B8">
        <v>10</v>
      </c>
      <c r="C8" s="10">
        <f t="shared" si="0"/>
        <v>10000</v>
      </c>
      <c r="D8" s="11">
        <f t="shared" si="2"/>
        <v>2500</v>
      </c>
      <c r="E8" s="11">
        <f t="shared" si="1"/>
        <v>7500</v>
      </c>
      <c r="F8" s="11">
        <f t="shared" si="3"/>
        <v>7500</v>
      </c>
      <c r="G8" s="11">
        <f>IF(C8=0,0,G7+E8)-H8</f>
        <v>22500</v>
      </c>
      <c r="I8" t="s">
        <v>74</v>
      </c>
    </row>
    <row r="9" spans="1:9" ht="24.75" customHeight="1">
      <c r="A9">
        <v>5</v>
      </c>
      <c r="B9">
        <v>9</v>
      </c>
      <c r="C9" s="10">
        <f t="shared" si="0"/>
        <v>9000</v>
      </c>
      <c r="D9" s="11">
        <f t="shared" si="2"/>
        <v>2250</v>
      </c>
      <c r="E9" s="11">
        <f t="shared" si="1"/>
        <v>6750</v>
      </c>
      <c r="F9" s="11">
        <f t="shared" si="3"/>
        <v>9750</v>
      </c>
      <c r="G9" s="11">
        <f>IF(C9=0,0,G8+E9)-H9</f>
        <v>29250</v>
      </c>
      <c r="I9" t="s">
        <v>75</v>
      </c>
    </row>
    <row r="10" spans="1:7" ht="24.75" customHeight="1">
      <c r="A10">
        <v>6</v>
      </c>
      <c r="B10">
        <v>1</v>
      </c>
      <c r="C10" s="10">
        <f t="shared" si="0"/>
        <v>1000</v>
      </c>
      <c r="D10" s="11">
        <f t="shared" si="2"/>
        <v>250</v>
      </c>
      <c r="E10" s="11">
        <f t="shared" si="1"/>
        <v>750</v>
      </c>
      <c r="F10" s="11">
        <f t="shared" si="3"/>
        <v>10000</v>
      </c>
      <c r="G10" s="11">
        <f>IF(C10=0,0,G9+E10)-H10</f>
        <v>30000</v>
      </c>
    </row>
    <row r="11" spans="1:7" ht="24.75" customHeight="1">
      <c r="A11">
        <v>7</v>
      </c>
      <c r="B11">
        <v>1</v>
      </c>
      <c r="C11" s="10">
        <f t="shared" si="0"/>
        <v>1000</v>
      </c>
      <c r="D11" s="11">
        <f t="shared" si="2"/>
        <v>250</v>
      </c>
      <c r="E11" s="11">
        <f t="shared" si="1"/>
        <v>750</v>
      </c>
      <c r="F11" s="11">
        <f t="shared" si="3"/>
        <v>10250</v>
      </c>
      <c r="G11" s="11">
        <f aca="true" t="shared" si="4" ref="G11:G23">IF(C11=0,0,G10+E11)-H11</f>
        <v>30750</v>
      </c>
    </row>
    <row r="12" spans="1:7" ht="24.75" customHeight="1">
      <c r="A12">
        <v>8</v>
      </c>
      <c r="B12">
        <v>9</v>
      </c>
      <c r="C12" s="10">
        <f t="shared" si="0"/>
        <v>9000</v>
      </c>
      <c r="D12" s="11">
        <f t="shared" si="2"/>
        <v>2250</v>
      </c>
      <c r="E12" s="11">
        <f t="shared" si="1"/>
        <v>6750</v>
      </c>
      <c r="F12" s="11">
        <f t="shared" si="3"/>
        <v>12500</v>
      </c>
      <c r="G12" s="11">
        <f t="shared" si="4"/>
        <v>37500</v>
      </c>
    </row>
    <row r="13" spans="1:7" ht="24.75" customHeight="1">
      <c r="A13">
        <v>9</v>
      </c>
      <c r="B13">
        <v>12</v>
      </c>
      <c r="C13" s="10">
        <f t="shared" si="0"/>
        <v>12000</v>
      </c>
      <c r="D13" s="11">
        <f t="shared" si="2"/>
        <v>3000</v>
      </c>
      <c r="E13" s="11">
        <f t="shared" si="1"/>
        <v>9000</v>
      </c>
      <c r="F13" s="11">
        <f t="shared" si="3"/>
        <v>15500</v>
      </c>
      <c r="G13" s="11">
        <f t="shared" si="4"/>
        <v>46500</v>
      </c>
    </row>
    <row r="14" spans="1:7" ht="24.75" customHeight="1">
      <c r="A14">
        <v>10</v>
      </c>
      <c r="B14">
        <v>10</v>
      </c>
      <c r="C14" s="10">
        <f t="shared" si="0"/>
        <v>10000</v>
      </c>
      <c r="D14" s="11">
        <f t="shared" si="2"/>
        <v>2500</v>
      </c>
      <c r="E14" s="11">
        <f t="shared" si="1"/>
        <v>7500</v>
      </c>
      <c r="F14" s="11">
        <f t="shared" si="3"/>
        <v>18000</v>
      </c>
      <c r="G14" s="11">
        <f t="shared" si="4"/>
        <v>54000</v>
      </c>
    </row>
    <row r="15" spans="1:7" ht="24.75" customHeight="1">
      <c r="A15">
        <v>11</v>
      </c>
      <c r="B15">
        <v>9</v>
      </c>
      <c r="C15" s="10">
        <f t="shared" si="0"/>
        <v>9000</v>
      </c>
      <c r="D15" s="11">
        <f t="shared" si="2"/>
        <v>2250</v>
      </c>
      <c r="E15" s="11">
        <f t="shared" si="1"/>
        <v>6750</v>
      </c>
      <c r="F15" s="11">
        <f t="shared" si="3"/>
        <v>20250</v>
      </c>
      <c r="G15" s="11">
        <f t="shared" si="4"/>
        <v>60750</v>
      </c>
    </row>
    <row r="16" spans="1:7" ht="24.75" customHeight="1">
      <c r="A16">
        <v>12</v>
      </c>
      <c r="B16">
        <v>1</v>
      </c>
      <c r="C16" s="10">
        <f t="shared" si="0"/>
        <v>1000</v>
      </c>
      <c r="D16" s="11">
        <f t="shared" si="2"/>
        <v>250</v>
      </c>
      <c r="E16" s="11">
        <f t="shared" si="1"/>
        <v>750</v>
      </c>
      <c r="F16" s="11">
        <f t="shared" si="3"/>
        <v>20500</v>
      </c>
      <c r="G16" s="11">
        <f t="shared" si="4"/>
        <v>61500</v>
      </c>
    </row>
    <row r="17" spans="1:7" ht="24.75" customHeight="1">
      <c r="A17">
        <v>13</v>
      </c>
      <c r="B17">
        <v>1</v>
      </c>
      <c r="C17" s="10">
        <f t="shared" si="0"/>
        <v>1000</v>
      </c>
      <c r="D17" s="11">
        <f t="shared" si="2"/>
        <v>250</v>
      </c>
      <c r="E17" s="11">
        <f t="shared" si="1"/>
        <v>750</v>
      </c>
      <c r="F17" s="11">
        <f t="shared" si="3"/>
        <v>20750</v>
      </c>
      <c r="G17" s="11">
        <f>IF(C17=0,0,G16+E17)-H17</f>
        <v>62250</v>
      </c>
    </row>
    <row r="18" spans="1:7" ht="24.75" customHeight="1">
      <c r="A18">
        <v>14</v>
      </c>
      <c r="B18">
        <v>1</v>
      </c>
      <c r="C18" s="10">
        <f t="shared" si="0"/>
        <v>1000</v>
      </c>
      <c r="D18" s="11">
        <f t="shared" si="2"/>
        <v>250</v>
      </c>
      <c r="E18" s="11">
        <f t="shared" si="1"/>
        <v>750</v>
      </c>
      <c r="F18" s="11">
        <f t="shared" si="3"/>
        <v>21000</v>
      </c>
      <c r="G18" s="11">
        <f>IF(C18=0,0,G17+E18)-H18</f>
        <v>63000</v>
      </c>
    </row>
    <row r="19" spans="1:7" ht="24.75" customHeight="1">
      <c r="A19">
        <v>15</v>
      </c>
      <c r="B19">
        <v>1</v>
      </c>
      <c r="C19" s="10">
        <f t="shared" si="0"/>
        <v>1000</v>
      </c>
      <c r="D19" s="11">
        <f t="shared" si="2"/>
        <v>250</v>
      </c>
      <c r="E19" s="11">
        <f t="shared" si="1"/>
        <v>750</v>
      </c>
      <c r="F19" s="11">
        <f t="shared" si="3"/>
        <v>21250</v>
      </c>
      <c r="G19" s="11">
        <f t="shared" si="4"/>
        <v>63750</v>
      </c>
    </row>
    <row r="20" spans="1:7" ht="24.75" customHeight="1">
      <c r="A20">
        <v>16</v>
      </c>
      <c r="B20">
        <v>3</v>
      </c>
      <c r="C20" s="10">
        <f t="shared" si="0"/>
        <v>3000</v>
      </c>
      <c r="D20" s="11">
        <f t="shared" si="2"/>
        <v>750</v>
      </c>
      <c r="E20" s="11">
        <f t="shared" si="1"/>
        <v>2250</v>
      </c>
      <c r="F20" s="11">
        <f t="shared" si="3"/>
        <v>22000</v>
      </c>
      <c r="G20" s="11">
        <f t="shared" si="4"/>
        <v>66000</v>
      </c>
    </row>
    <row r="21" spans="1:7" ht="24.75" customHeight="1">
      <c r="A21">
        <v>17</v>
      </c>
      <c r="C21" s="10">
        <f t="shared" si="0"/>
        <v>0</v>
      </c>
      <c r="D21" s="11">
        <f t="shared" si="2"/>
        <v>0</v>
      </c>
      <c r="E21" s="11">
        <f t="shared" si="1"/>
        <v>0</v>
      </c>
      <c r="F21" s="11">
        <f t="shared" si="3"/>
        <v>0</v>
      </c>
      <c r="G21" s="11">
        <f t="shared" si="4"/>
        <v>0</v>
      </c>
    </row>
    <row r="22" spans="1:7" ht="24.75" customHeight="1">
      <c r="A22">
        <v>18</v>
      </c>
      <c r="C22" s="10">
        <f t="shared" si="0"/>
        <v>0</v>
      </c>
      <c r="D22" s="11">
        <f t="shared" si="2"/>
        <v>0</v>
      </c>
      <c r="E22" s="11">
        <f t="shared" si="1"/>
        <v>0</v>
      </c>
      <c r="F22" s="11">
        <f t="shared" si="3"/>
        <v>0</v>
      </c>
      <c r="G22" s="11">
        <f t="shared" si="4"/>
        <v>0</v>
      </c>
    </row>
    <row r="23" spans="1:7" ht="24.75" customHeight="1">
      <c r="A23">
        <v>19</v>
      </c>
      <c r="C23" s="10">
        <f t="shared" si="0"/>
        <v>0</v>
      </c>
      <c r="D23" s="11">
        <f t="shared" si="2"/>
        <v>0</v>
      </c>
      <c r="E23" s="11">
        <f t="shared" si="1"/>
        <v>0</v>
      </c>
      <c r="F23" s="11">
        <f t="shared" si="3"/>
        <v>0</v>
      </c>
      <c r="G23" s="11">
        <f t="shared" si="4"/>
        <v>0</v>
      </c>
    </row>
    <row r="24" spans="1:7" ht="24.75" customHeight="1">
      <c r="A24">
        <v>20</v>
      </c>
      <c r="C24" s="10">
        <f t="shared" si="0"/>
        <v>0</v>
      </c>
      <c r="D24" s="11">
        <f t="shared" si="2"/>
        <v>0</v>
      </c>
      <c r="E24" s="11">
        <f aca="true" t="shared" si="5" ref="E24:E31">C24*0.75</f>
        <v>0</v>
      </c>
      <c r="F24" s="11">
        <f aca="true" t="shared" si="6" ref="F24:F31">IF(B24=0,0,F23+D24)</f>
        <v>0</v>
      </c>
      <c r="G24" s="11">
        <f aca="true" t="shared" si="7" ref="G24:G31">IF(C24=0,0,G23+E24)-H24</f>
        <v>0</v>
      </c>
    </row>
    <row r="25" spans="1:7" ht="24.75" customHeight="1">
      <c r="A25">
        <v>21</v>
      </c>
      <c r="C25" s="10">
        <f t="shared" si="0"/>
        <v>0</v>
      </c>
      <c r="D25" s="11">
        <f t="shared" si="2"/>
        <v>0</v>
      </c>
      <c r="E25" s="11">
        <f t="shared" si="5"/>
        <v>0</v>
      </c>
      <c r="F25" s="11">
        <f t="shared" si="6"/>
        <v>0</v>
      </c>
      <c r="G25" s="11">
        <f t="shared" si="7"/>
        <v>0</v>
      </c>
    </row>
    <row r="26" spans="1:7" ht="24.75" customHeight="1">
      <c r="A26">
        <v>22</v>
      </c>
      <c r="C26" s="10">
        <f t="shared" si="0"/>
        <v>0</v>
      </c>
      <c r="D26" s="11">
        <f t="shared" si="2"/>
        <v>0</v>
      </c>
      <c r="E26" s="11">
        <f t="shared" si="5"/>
        <v>0</v>
      </c>
      <c r="F26" s="11">
        <f t="shared" si="6"/>
        <v>0</v>
      </c>
      <c r="G26" s="11">
        <f t="shared" si="7"/>
        <v>0</v>
      </c>
    </row>
    <row r="27" spans="1:7" ht="24.75" customHeight="1">
      <c r="A27">
        <v>23</v>
      </c>
      <c r="C27" s="10">
        <f t="shared" si="0"/>
        <v>0</v>
      </c>
      <c r="D27" s="11">
        <f t="shared" si="2"/>
        <v>0</v>
      </c>
      <c r="E27" s="11">
        <f t="shared" si="5"/>
        <v>0</v>
      </c>
      <c r="F27" s="11">
        <f t="shared" si="6"/>
        <v>0</v>
      </c>
      <c r="G27" s="11">
        <f t="shared" si="7"/>
        <v>0</v>
      </c>
    </row>
    <row r="28" spans="1:7" ht="24.75" customHeight="1">
      <c r="A28">
        <v>24</v>
      </c>
      <c r="C28" s="10">
        <f t="shared" si="0"/>
        <v>0</v>
      </c>
      <c r="D28" s="11">
        <f t="shared" si="2"/>
        <v>0</v>
      </c>
      <c r="E28" s="11">
        <f t="shared" si="5"/>
        <v>0</v>
      </c>
      <c r="F28" s="11">
        <f t="shared" si="6"/>
        <v>0</v>
      </c>
      <c r="G28" s="11">
        <f t="shared" si="7"/>
        <v>0</v>
      </c>
    </row>
    <row r="29" spans="1:7" ht="24.75" customHeight="1">
      <c r="A29">
        <v>25</v>
      </c>
      <c r="C29" s="10">
        <f t="shared" si="0"/>
        <v>0</v>
      </c>
      <c r="D29" s="11">
        <f t="shared" si="2"/>
        <v>0</v>
      </c>
      <c r="E29" s="11">
        <f t="shared" si="5"/>
        <v>0</v>
      </c>
      <c r="F29" s="11">
        <f t="shared" si="6"/>
        <v>0</v>
      </c>
      <c r="G29" s="11">
        <f t="shared" si="7"/>
        <v>0</v>
      </c>
    </row>
    <row r="30" spans="1:7" ht="24.75" customHeight="1">
      <c r="A30">
        <v>26</v>
      </c>
      <c r="C30" s="10">
        <f t="shared" si="0"/>
        <v>0</v>
      </c>
      <c r="D30" s="11">
        <f t="shared" si="2"/>
        <v>0</v>
      </c>
      <c r="E30" s="11">
        <f t="shared" si="5"/>
        <v>0</v>
      </c>
      <c r="F30" s="11">
        <f t="shared" si="6"/>
        <v>0</v>
      </c>
      <c r="G30" s="11">
        <f t="shared" si="7"/>
        <v>0</v>
      </c>
    </row>
    <row r="31" spans="1:7" ht="24.75" customHeight="1">
      <c r="A31">
        <v>27</v>
      </c>
      <c r="C31" s="10">
        <f t="shared" si="0"/>
        <v>0</v>
      </c>
      <c r="D31" s="11">
        <f t="shared" si="2"/>
        <v>0</v>
      </c>
      <c r="E31" s="11">
        <f t="shared" si="5"/>
        <v>0</v>
      </c>
      <c r="F31" s="11">
        <f t="shared" si="6"/>
        <v>0</v>
      </c>
      <c r="G31" s="11">
        <f t="shared" si="7"/>
        <v>0</v>
      </c>
    </row>
    <row r="32" spans="1:7" ht="24.75" customHeight="1">
      <c r="A32">
        <v>28</v>
      </c>
      <c r="C32" s="10">
        <f t="shared" si="0"/>
        <v>0</v>
      </c>
      <c r="D32" s="11">
        <f t="shared" si="2"/>
        <v>0</v>
      </c>
      <c r="E32" s="11">
        <f aca="true" t="shared" si="8" ref="E32:E37">C32*0.75</f>
        <v>0</v>
      </c>
      <c r="F32" s="11">
        <f aca="true" t="shared" si="9" ref="F32:F37">IF(B32=0,0,F31+D32)</f>
        <v>0</v>
      </c>
      <c r="G32" s="11">
        <f aca="true" t="shared" si="10" ref="G32:G37">IF(C32=0,0,G31+E32)-H32</f>
        <v>0</v>
      </c>
    </row>
    <row r="33" spans="1:7" ht="24.75" customHeight="1">
      <c r="A33">
        <v>29</v>
      </c>
      <c r="C33" s="10">
        <f t="shared" si="0"/>
        <v>0</v>
      </c>
      <c r="D33" s="11">
        <f t="shared" si="2"/>
        <v>0</v>
      </c>
      <c r="E33" s="11">
        <f t="shared" si="8"/>
        <v>0</v>
      </c>
      <c r="F33" s="11">
        <f t="shared" si="9"/>
        <v>0</v>
      </c>
      <c r="G33" s="11">
        <f t="shared" si="10"/>
        <v>0</v>
      </c>
    </row>
    <row r="34" spans="1:7" ht="24.75" customHeight="1">
      <c r="A34">
        <v>30</v>
      </c>
      <c r="C34" s="10">
        <f t="shared" si="0"/>
        <v>0</v>
      </c>
      <c r="D34" s="11">
        <f t="shared" si="2"/>
        <v>0</v>
      </c>
      <c r="E34" s="11">
        <f t="shared" si="8"/>
        <v>0</v>
      </c>
      <c r="F34" s="11">
        <f t="shared" si="9"/>
        <v>0</v>
      </c>
      <c r="G34" s="11">
        <f t="shared" si="10"/>
        <v>0</v>
      </c>
    </row>
    <row r="35" spans="1:7" ht="24.75" customHeight="1">
      <c r="A35">
        <v>31</v>
      </c>
      <c r="C35" s="10">
        <f t="shared" si="0"/>
        <v>0</v>
      </c>
      <c r="D35" s="11">
        <f t="shared" si="2"/>
        <v>0</v>
      </c>
      <c r="E35" s="11">
        <f t="shared" si="8"/>
        <v>0</v>
      </c>
      <c r="F35" s="11">
        <f t="shared" si="9"/>
        <v>0</v>
      </c>
      <c r="G35" s="11">
        <f t="shared" si="10"/>
        <v>0</v>
      </c>
    </row>
    <row r="36" spans="1:7" ht="24.75" customHeight="1">
      <c r="A36">
        <v>32</v>
      </c>
      <c r="C36" s="10">
        <f>B36*1000</f>
        <v>0</v>
      </c>
      <c r="D36" s="11">
        <f>C36*0.25</f>
        <v>0</v>
      </c>
      <c r="E36" s="11">
        <f t="shared" si="8"/>
        <v>0</v>
      </c>
      <c r="F36" s="11">
        <f t="shared" si="9"/>
        <v>0</v>
      </c>
      <c r="G36" s="11">
        <f t="shared" si="10"/>
        <v>0</v>
      </c>
    </row>
    <row r="37" spans="1:7" ht="24.75" customHeight="1">
      <c r="A37">
        <v>33</v>
      </c>
      <c r="C37" s="10">
        <f>B37*1000</f>
        <v>0</v>
      </c>
      <c r="D37" s="11">
        <f>C37*0.25</f>
        <v>0</v>
      </c>
      <c r="E37" s="11">
        <f t="shared" si="8"/>
        <v>0</v>
      </c>
      <c r="F37" s="11">
        <f t="shared" si="9"/>
        <v>0</v>
      </c>
      <c r="G37" s="11">
        <f t="shared" si="10"/>
        <v>0</v>
      </c>
    </row>
    <row r="38" spans="1:10" ht="24.75" customHeight="1">
      <c r="A38" s="3" t="s">
        <v>16</v>
      </c>
      <c r="B38" s="14">
        <f>SUM(B5:B37)</f>
        <v>88</v>
      </c>
      <c r="C38" s="15">
        <f>SUM(C5:C37)</f>
        <v>88000</v>
      </c>
      <c r="D38" s="15">
        <f>SUM(D5:D37)</f>
        <v>22000</v>
      </c>
      <c r="E38" s="15">
        <f>SUM(E5:E37)</f>
        <v>66000</v>
      </c>
      <c r="F38" s="123">
        <f>D38+(E38-H38)</f>
        <v>88000</v>
      </c>
      <c r="G38" s="15"/>
      <c r="H38" s="15">
        <f>SUM(H5:H36)</f>
        <v>0</v>
      </c>
      <c r="I38" s="13"/>
      <c r="J38" s="13"/>
    </row>
    <row r="39" ht="27.75" customHeight="1">
      <c r="F39" s="250">
        <f>F38/1936.27</f>
        <v>45.44820711987481</v>
      </c>
    </row>
    <row r="40" ht="12.75">
      <c r="F40" s="11">
        <f>F38-F39</f>
        <v>87954.55179288013</v>
      </c>
    </row>
    <row r="45" ht="12.75">
      <c r="F45">
        <v>200000</v>
      </c>
    </row>
    <row r="46" ht="12.75">
      <c r="F46">
        <v>90000</v>
      </c>
    </row>
    <row r="47" ht="12.75">
      <c r="F47">
        <v>22000</v>
      </c>
    </row>
    <row r="48" ht="12.75">
      <c r="F48" s="12"/>
    </row>
    <row r="49" ht="12.75">
      <c r="F49" s="17">
        <f>SUM(F45:F48)</f>
        <v>312000</v>
      </c>
    </row>
    <row r="50" ht="12.75">
      <c r="F50" s="19">
        <f>F38</f>
        <v>88000</v>
      </c>
    </row>
    <row r="51" ht="12.75">
      <c r="F51" s="18">
        <f>F50-F49</f>
        <v>-224000</v>
      </c>
    </row>
  </sheetData>
  <mergeCells count="11">
    <mergeCell ref="A1:J1"/>
    <mergeCell ref="I2:I4"/>
    <mergeCell ref="J2:J4"/>
    <mergeCell ref="E2:E4"/>
    <mergeCell ref="F2:F4"/>
    <mergeCell ref="G2:G4"/>
    <mergeCell ref="H2:H4"/>
    <mergeCell ref="A2:A4"/>
    <mergeCell ref="B2:B4"/>
    <mergeCell ref="C2:C4"/>
    <mergeCell ref="D2:D4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61">
    <pageSetUpPr fitToPage="1"/>
  </sheetPr>
  <dimension ref="A1:J37"/>
  <sheetViews>
    <sheetView zoomScale="75" zoomScaleNormal="75" workbookViewId="0" topLeftCell="A1">
      <pane ySplit="2955" topLeftCell="BM19" activePane="bottomLeft" state="split"/>
      <selection pane="topLeft" activeCell="F38" sqref="F38"/>
      <selection pane="bottomLeft" activeCell="I8" sqref="I8"/>
    </sheetView>
  </sheetViews>
  <sheetFormatPr defaultColWidth="9.140625" defaultRowHeight="12.75"/>
  <cols>
    <col min="1" max="1" width="10.421875" style="0" bestFit="1" customWidth="1"/>
    <col min="2" max="2" width="12.57421875" style="0" bestFit="1" customWidth="1"/>
    <col min="3" max="3" width="14.140625" style="0" bestFit="1" customWidth="1"/>
    <col min="4" max="4" width="16.28125" style="0" bestFit="1" customWidth="1"/>
    <col min="5" max="5" width="16.57421875" style="0" bestFit="1" customWidth="1"/>
    <col min="6" max="6" width="23.57421875" style="0" bestFit="1" customWidth="1"/>
    <col min="7" max="7" width="11.00390625" style="0" customWidth="1"/>
    <col min="8" max="8" width="13.421875" style="0" customWidth="1"/>
    <col min="9" max="9" width="18.8515625" style="0" bestFit="1" customWidth="1"/>
    <col min="10" max="10" width="24.8515625" style="0" bestFit="1" customWidth="1"/>
  </cols>
  <sheetData>
    <row r="1" spans="1:10" ht="109.5" customHeight="1">
      <c r="A1" s="375" t="s">
        <v>66</v>
      </c>
      <c r="B1" s="375"/>
      <c r="C1" s="375"/>
      <c r="D1" s="375"/>
      <c r="E1" s="375"/>
      <c r="F1" s="375"/>
      <c r="G1" s="375"/>
      <c r="H1" s="375"/>
      <c r="I1" s="375"/>
      <c r="J1" s="375"/>
    </row>
    <row r="2" spans="1:10" ht="24.75" customHeight="1">
      <c r="A2" s="374" t="s">
        <v>9</v>
      </c>
      <c r="B2" s="374" t="s">
        <v>10</v>
      </c>
      <c r="C2" s="374" t="s">
        <v>11</v>
      </c>
      <c r="D2" s="374" t="s">
        <v>12</v>
      </c>
      <c r="E2" s="374" t="s">
        <v>13</v>
      </c>
      <c r="F2" s="374" t="s">
        <v>22</v>
      </c>
      <c r="G2" s="374" t="s">
        <v>14</v>
      </c>
      <c r="H2" s="374" t="s">
        <v>15</v>
      </c>
      <c r="I2" s="374" t="s">
        <v>17</v>
      </c>
      <c r="J2" s="374" t="s">
        <v>21</v>
      </c>
    </row>
    <row r="3" spans="1:10" ht="24.75" customHeight="1">
      <c r="A3" s="374"/>
      <c r="B3" s="374"/>
      <c r="C3" s="374"/>
      <c r="D3" s="374"/>
      <c r="E3" s="374"/>
      <c r="F3" s="374"/>
      <c r="G3" s="374"/>
      <c r="H3" s="374"/>
      <c r="I3" s="374"/>
      <c r="J3" s="374"/>
    </row>
    <row r="4" spans="1:10" ht="24.75" customHeight="1">
      <c r="A4" s="374"/>
      <c r="B4" s="374"/>
      <c r="C4" s="374"/>
      <c r="D4" s="374"/>
      <c r="E4" s="374"/>
      <c r="F4" s="374"/>
      <c r="G4" s="374"/>
      <c r="H4" s="374"/>
      <c r="I4" s="374"/>
      <c r="J4" s="374"/>
    </row>
    <row r="5" spans="1:7" ht="24.75" customHeight="1">
      <c r="A5">
        <v>1</v>
      </c>
      <c r="C5" s="250">
        <v>45.44820711987481</v>
      </c>
      <c r="D5" s="253">
        <f aca="true" t="shared" si="0" ref="D5:D22">C5*0.25</f>
        <v>11.362051779968702</v>
      </c>
      <c r="E5" s="253">
        <f>C5*0.75</f>
        <v>34.08615533990611</v>
      </c>
      <c r="F5" s="253">
        <f>+D5</f>
        <v>11.362051779968702</v>
      </c>
      <c r="G5" s="253">
        <f>E5</f>
        <v>34.08615533990611</v>
      </c>
    </row>
    <row r="6" spans="1:7" ht="24.75" customHeight="1">
      <c r="A6">
        <v>17</v>
      </c>
      <c r="B6">
        <v>10</v>
      </c>
      <c r="C6" s="253">
        <f>B6*0.5</f>
        <v>5</v>
      </c>
      <c r="D6" s="253">
        <f t="shared" si="0"/>
        <v>1.25</v>
      </c>
      <c r="E6" s="253">
        <f>C6*0.75</f>
        <v>3.75</v>
      </c>
      <c r="F6" s="253">
        <f>IF(B6=0,0,F5+D6)</f>
        <v>12.612051779968702</v>
      </c>
      <c r="G6" s="253">
        <f>IF(C6=0,0,G5+E6)-H6</f>
        <v>37.83615533990611</v>
      </c>
    </row>
    <row r="7" spans="1:7" ht="24.75" customHeight="1">
      <c r="A7">
        <v>18</v>
      </c>
      <c r="B7">
        <v>5</v>
      </c>
      <c r="C7" s="253">
        <f>B7*0.5</f>
        <v>2.5</v>
      </c>
      <c r="D7" s="253">
        <f t="shared" si="0"/>
        <v>0.625</v>
      </c>
      <c r="E7" s="253">
        <f>C7*0.75</f>
        <v>1.875</v>
      </c>
      <c r="F7" s="253">
        <f>IF(B7=0,0,F6+D7)</f>
        <v>13.237051779968702</v>
      </c>
      <c r="G7" s="253">
        <f>IF(C7=0,0,G6+E7)-H7</f>
        <v>39.71115533990611</v>
      </c>
    </row>
    <row r="8" spans="1:7" ht="24.75" customHeight="1">
      <c r="A8">
        <v>19</v>
      </c>
      <c r="B8">
        <v>9</v>
      </c>
      <c r="C8" s="253">
        <f aca="true" t="shared" si="1" ref="C8:C22">B8*0.5</f>
        <v>4.5</v>
      </c>
      <c r="D8" s="253">
        <f t="shared" si="0"/>
        <v>1.125</v>
      </c>
      <c r="E8" s="253">
        <f aca="true" t="shared" si="2" ref="E8:E22">C8*0.75</f>
        <v>3.375</v>
      </c>
      <c r="F8" s="253">
        <f aca="true" t="shared" si="3" ref="F8:F22">IF(B8=0,0,F7+D8)</f>
        <v>14.362051779968702</v>
      </c>
      <c r="G8" s="253">
        <f aca="true" t="shared" si="4" ref="G8:G22">IF(C8=0,0,G7+E8)-H8</f>
        <v>43.08615533990611</v>
      </c>
    </row>
    <row r="9" spans="1:10" ht="24.75" customHeight="1">
      <c r="A9">
        <v>20</v>
      </c>
      <c r="B9">
        <v>9</v>
      </c>
      <c r="C9" s="253">
        <f t="shared" si="1"/>
        <v>4.5</v>
      </c>
      <c r="D9" s="253">
        <f t="shared" si="0"/>
        <v>1.125</v>
      </c>
      <c r="E9" s="253">
        <f t="shared" si="2"/>
        <v>3.375</v>
      </c>
      <c r="F9" s="253">
        <f t="shared" si="3"/>
        <v>15.487051779968702</v>
      </c>
      <c r="G9" s="253">
        <f t="shared" si="4"/>
        <v>18.081155339906108</v>
      </c>
      <c r="H9">
        <v>28.38</v>
      </c>
      <c r="J9" t="s">
        <v>6</v>
      </c>
    </row>
    <row r="10" spans="1:7" ht="24.75" customHeight="1">
      <c r="A10">
        <v>21</v>
      </c>
      <c r="B10">
        <v>8</v>
      </c>
      <c r="C10" s="253">
        <f t="shared" si="1"/>
        <v>4</v>
      </c>
      <c r="D10" s="253">
        <f t="shared" si="0"/>
        <v>1</v>
      </c>
      <c r="E10" s="253">
        <f t="shared" si="2"/>
        <v>3</v>
      </c>
      <c r="F10" s="253">
        <f t="shared" si="3"/>
        <v>16.487051779968702</v>
      </c>
      <c r="G10" s="253">
        <f t="shared" si="4"/>
        <v>21.081155339906108</v>
      </c>
    </row>
    <row r="11" spans="1:7" ht="24.75" customHeight="1">
      <c r="A11">
        <v>22</v>
      </c>
      <c r="B11">
        <v>11</v>
      </c>
      <c r="C11" s="253">
        <f t="shared" si="1"/>
        <v>5.5</v>
      </c>
      <c r="D11" s="253">
        <f t="shared" si="0"/>
        <v>1.375</v>
      </c>
      <c r="E11" s="253">
        <f t="shared" si="2"/>
        <v>4.125</v>
      </c>
      <c r="F11" s="253">
        <f t="shared" si="3"/>
        <v>17.862051779968702</v>
      </c>
      <c r="G11" s="253">
        <f t="shared" si="4"/>
        <v>25.206155339906108</v>
      </c>
    </row>
    <row r="12" spans="1:7" ht="24.75" customHeight="1">
      <c r="A12">
        <v>23</v>
      </c>
      <c r="B12">
        <v>9</v>
      </c>
      <c r="C12" s="253">
        <f t="shared" si="1"/>
        <v>4.5</v>
      </c>
      <c r="D12" s="253">
        <f t="shared" si="0"/>
        <v>1.125</v>
      </c>
      <c r="E12" s="253">
        <f t="shared" si="2"/>
        <v>3.375</v>
      </c>
      <c r="F12" s="253">
        <f t="shared" si="3"/>
        <v>18.987051779968702</v>
      </c>
      <c r="G12" s="253">
        <f t="shared" si="4"/>
        <v>28.581155339906108</v>
      </c>
    </row>
    <row r="13" spans="1:7" ht="24.75" customHeight="1">
      <c r="A13">
        <v>24</v>
      </c>
      <c r="B13">
        <v>10</v>
      </c>
      <c r="C13" s="253">
        <f t="shared" si="1"/>
        <v>5</v>
      </c>
      <c r="D13" s="253">
        <f t="shared" si="0"/>
        <v>1.25</v>
      </c>
      <c r="E13" s="253">
        <f t="shared" si="2"/>
        <v>3.75</v>
      </c>
      <c r="F13" s="253">
        <f t="shared" si="3"/>
        <v>20.237051779968702</v>
      </c>
      <c r="G13" s="253">
        <f t="shared" si="4"/>
        <v>32.331155339906104</v>
      </c>
    </row>
    <row r="14" spans="1:7" ht="24.75" customHeight="1">
      <c r="A14">
        <v>25</v>
      </c>
      <c r="B14">
        <v>2</v>
      </c>
      <c r="C14" s="253">
        <f t="shared" si="1"/>
        <v>1</v>
      </c>
      <c r="D14" s="253">
        <f t="shared" si="0"/>
        <v>0.25</v>
      </c>
      <c r="E14" s="253">
        <f t="shared" si="2"/>
        <v>0.75</v>
      </c>
      <c r="F14" s="253">
        <f t="shared" si="3"/>
        <v>20.487051779968702</v>
      </c>
      <c r="G14" s="253">
        <f t="shared" si="4"/>
        <v>33.081155339906104</v>
      </c>
    </row>
    <row r="15" spans="1:7" ht="24.75" customHeight="1">
      <c r="A15">
        <v>26</v>
      </c>
      <c r="B15">
        <v>10</v>
      </c>
      <c r="C15" s="253">
        <f t="shared" si="1"/>
        <v>5</v>
      </c>
      <c r="D15" s="253">
        <f t="shared" si="0"/>
        <v>1.25</v>
      </c>
      <c r="E15" s="253">
        <f t="shared" si="2"/>
        <v>3.75</v>
      </c>
      <c r="F15" s="253">
        <f t="shared" si="3"/>
        <v>21.737051779968702</v>
      </c>
      <c r="G15" s="253">
        <f t="shared" si="4"/>
        <v>36.831155339906104</v>
      </c>
    </row>
    <row r="16" spans="1:7" ht="24.75" customHeight="1">
      <c r="A16">
        <v>27</v>
      </c>
      <c r="B16">
        <v>10</v>
      </c>
      <c r="C16" s="253">
        <f t="shared" si="1"/>
        <v>5</v>
      </c>
      <c r="D16" s="253">
        <f t="shared" si="0"/>
        <v>1.25</v>
      </c>
      <c r="E16" s="253">
        <f t="shared" si="2"/>
        <v>3.75</v>
      </c>
      <c r="F16" s="253">
        <f t="shared" si="3"/>
        <v>22.987051779968702</v>
      </c>
      <c r="G16" s="253">
        <f t="shared" si="4"/>
        <v>40.581155339906104</v>
      </c>
    </row>
    <row r="17" spans="1:7" ht="24.75" customHeight="1">
      <c r="A17">
        <v>28</v>
      </c>
      <c r="B17">
        <v>12</v>
      </c>
      <c r="C17" s="253">
        <f t="shared" si="1"/>
        <v>6</v>
      </c>
      <c r="D17" s="253">
        <f t="shared" si="0"/>
        <v>1.5</v>
      </c>
      <c r="E17" s="253">
        <f t="shared" si="2"/>
        <v>4.5</v>
      </c>
      <c r="F17" s="253">
        <f t="shared" si="3"/>
        <v>24.487051779968702</v>
      </c>
      <c r="G17" s="253">
        <f t="shared" si="4"/>
        <v>45.081155339906104</v>
      </c>
    </row>
    <row r="18" spans="1:7" ht="24.75" customHeight="1">
      <c r="A18">
        <v>29</v>
      </c>
      <c r="B18">
        <v>10</v>
      </c>
      <c r="C18" s="253">
        <f t="shared" si="1"/>
        <v>5</v>
      </c>
      <c r="D18" s="253">
        <f t="shared" si="0"/>
        <v>1.25</v>
      </c>
      <c r="E18" s="253">
        <f t="shared" si="2"/>
        <v>3.75</v>
      </c>
      <c r="F18" s="253">
        <f t="shared" si="3"/>
        <v>25.737051779968702</v>
      </c>
      <c r="G18" s="253">
        <f t="shared" si="4"/>
        <v>48.831155339906104</v>
      </c>
    </row>
    <row r="19" spans="1:7" ht="24.75" customHeight="1">
      <c r="A19">
        <v>30</v>
      </c>
      <c r="B19">
        <v>1</v>
      </c>
      <c r="C19" s="253">
        <f t="shared" si="1"/>
        <v>0.5</v>
      </c>
      <c r="D19" s="253">
        <f t="shared" si="0"/>
        <v>0.125</v>
      </c>
      <c r="E19" s="253">
        <f t="shared" si="2"/>
        <v>0.375</v>
      </c>
      <c r="F19" s="253">
        <f t="shared" si="3"/>
        <v>25.862051779968702</v>
      </c>
      <c r="G19" s="253">
        <f t="shared" si="4"/>
        <v>49.206155339906104</v>
      </c>
    </row>
    <row r="20" spans="1:7" ht="24.75" customHeight="1">
      <c r="A20">
        <v>31</v>
      </c>
      <c r="B20">
        <v>5</v>
      </c>
      <c r="C20" s="253">
        <f t="shared" si="1"/>
        <v>2.5</v>
      </c>
      <c r="D20" s="253">
        <f t="shared" si="0"/>
        <v>0.625</v>
      </c>
      <c r="E20" s="253">
        <f t="shared" si="2"/>
        <v>1.875</v>
      </c>
      <c r="F20" s="253">
        <f t="shared" si="3"/>
        <v>26.487051779968702</v>
      </c>
      <c r="G20" s="253">
        <f t="shared" si="4"/>
        <v>51.081155339906104</v>
      </c>
    </row>
    <row r="21" spans="1:7" ht="24.75" customHeight="1">
      <c r="A21">
        <v>32</v>
      </c>
      <c r="B21">
        <v>6</v>
      </c>
      <c r="C21" s="253">
        <f t="shared" si="1"/>
        <v>3</v>
      </c>
      <c r="D21" s="253">
        <f t="shared" si="0"/>
        <v>0.75</v>
      </c>
      <c r="E21" s="253">
        <f t="shared" si="2"/>
        <v>2.25</v>
      </c>
      <c r="F21" s="253">
        <f t="shared" si="3"/>
        <v>27.237051779968702</v>
      </c>
      <c r="G21" s="253">
        <f t="shared" si="4"/>
        <v>53.331155339906104</v>
      </c>
    </row>
    <row r="22" spans="1:7" ht="24.75" customHeight="1">
      <c r="A22">
        <v>33</v>
      </c>
      <c r="C22" s="253">
        <f t="shared" si="1"/>
        <v>0</v>
      </c>
      <c r="D22" s="253">
        <f t="shared" si="0"/>
        <v>0</v>
      </c>
      <c r="E22" s="253">
        <f t="shared" si="2"/>
        <v>0</v>
      </c>
      <c r="F22" s="253">
        <f t="shared" si="3"/>
        <v>0</v>
      </c>
      <c r="G22" s="253">
        <f t="shared" si="4"/>
        <v>0</v>
      </c>
    </row>
    <row r="23" spans="1:7" ht="24.75" customHeight="1">
      <c r="A23">
        <v>33</v>
      </c>
      <c r="C23" s="10"/>
      <c r="D23" s="11"/>
      <c r="E23" s="11"/>
      <c r="F23" s="11"/>
      <c r="G23" s="11"/>
    </row>
    <row r="24" spans="1:10" ht="24.75" customHeight="1">
      <c r="A24" s="3" t="s">
        <v>16</v>
      </c>
      <c r="B24" s="280">
        <f>SUM(B5:B23)</f>
        <v>127</v>
      </c>
      <c r="C24" s="279">
        <f>SUM(C5:C23)</f>
        <v>108.94820711987481</v>
      </c>
      <c r="D24" s="279">
        <f>SUM(D5:D23)</f>
        <v>27.237051779968702</v>
      </c>
      <c r="E24" s="279">
        <f>SUM(E5:E23)</f>
        <v>81.7111553399061</v>
      </c>
      <c r="F24" s="278">
        <f>D24+(E24-H24)</f>
        <v>80.56820711987481</v>
      </c>
      <c r="G24" s="15"/>
      <c r="H24" s="253">
        <f>SUM(H5:H22)</f>
        <v>28.38</v>
      </c>
      <c r="I24" s="13"/>
      <c r="J24" s="13"/>
    </row>
    <row r="25" ht="27.75" customHeight="1">
      <c r="F25" s="250"/>
    </row>
    <row r="26" ht="12.75">
      <c r="F26" s="11">
        <f>F24-F25</f>
        <v>80.56820711987481</v>
      </c>
    </row>
    <row r="31" ht="12.75">
      <c r="F31">
        <v>200000</v>
      </c>
    </row>
    <row r="32" ht="12.75">
      <c r="F32">
        <v>90000</v>
      </c>
    </row>
    <row r="33" ht="12.75">
      <c r="F33">
        <v>22000</v>
      </c>
    </row>
    <row r="34" ht="12.75">
      <c r="F34" s="12"/>
    </row>
    <row r="35" ht="12.75">
      <c r="F35" s="17">
        <f>SUM(F31:F34)</f>
        <v>312000</v>
      </c>
    </row>
    <row r="36" ht="12.75">
      <c r="F36" s="19">
        <f>F24</f>
        <v>80.56820711987481</v>
      </c>
    </row>
    <row r="37" ht="12.75">
      <c r="F37" s="18">
        <f>F36-F35</f>
        <v>-311919.4317928801</v>
      </c>
    </row>
  </sheetData>
  <mergeCells count="11">
    <mergeCell ref="D2:D4"/>
    <mergeCell ref="A1:J1"/>
    <mergeCell ref="I2:I4"/>
    <mergeCell ref="J2:J4"/>
    <mergeCell ref="E2:E4"/>
    <mergeCell ref="F2:F4"/>
    <mergeCell ref="G2:G4"/>
    <mergeCell ref="H2:H4"/>
    <mergeCell ref="A2:A4"/>
    <mergeCell ref="B2:B4"/>
    <mergeCell ref="C2:C4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3"/>
  <dimension ref="A1:U68"/>
  <sheetViews>
    <sheetView view="pageBreakPreview" zoomScaleSheetLayoutView="100" workbookViewId="0" topLeftCell="A1">
      <selection activeCell="S10" sqref="S10"/>
    </sheetView>
  </sheetViews>
  <sheetFormatPr defaultColWidth="9.140625" defaultRowHeight="12.75"/>
  <cols>
    <col min="2" max="2" width="4.28125" style="0" customWidth="1"/>
    <col min="4" max="4" width="9.57421875" style="0" customWidth="1"/>
    <col min="6" max="6" width="11.7109375" style="0" customWidth="1"/>
    <col min="7" max="7" width="10.140625" style="0" customWidth="1"/>
    <col min="8" max="8" width="3.00390625" style="2" customWidth="1"/>
    <col min="9" max="9" width="9.57421875" style="2" customWidth="1"/>
    <col min="10" max="10" width="3.140625" style="2" customWidth="1"/>
    <col min="11" max="11" width="9.7109375" style="2" customWidth="1"/>
    <col min="12" max="12" width="2.421875" style="0" customWidth="1"/>
    <col min="13" max="13" width="8.7109375" style="0" customWidth="1"/>
    <col min="14" max="15" width="3.421875" style="0" customWidth="1"/>
    <col min="16" max="16" width="8.7109375" style="0" customWidth="1"/>
    <col min="17" max="17" width="4.00390625" style="0" customWidth="1"/>
    <col min="18" max="18" width="8.8515625" style="0" customWidth="1"/>
  </cols>
  <sheetData>
    <row r="1" spans="1:18" ht="12" customHeight="1">
      <c r="A1" s="382" t="s">
        <v>67</v>
      </c>
      <c r="B1" s="128"/>
      <c r="C1" s="384" t="s">
        <v>69</v>
      </c>
      <c r="D1" s="385"/>
      <c r="E1" s="385"/>
      <c r="F1" s="385"/>
      <c r="G1" s="386"/>
      <c r="H1" s="140"/>
      <c r="I1" s="140"/>
      <c r="J1" s="140"/>
      <c r="K1" s="140"/>
      <c r="L1" s="128"/>
      <c r="M1" s="128"/>
      <c r="N1" s="136"/>
      <c r="O1" s="128"/>
      <c r="P1" s="128"/>
      <c r="Q1" s="128"/>
      <c r="R1" s="129"/>
    </row>
    <row r="2" spans="1:18" ht="12" customHeight="1">
      <c r="A2" s="383"/>
      <c r="B2" s="1"/>
      <c r="C2" s="387"/>
      <c r="D2" s="388"/>
      <c r="E2" s="388"/>
      <c r="F2" s="388"/>
      <c r="G2" s="389"/>
      <c r="H2" s="121"/>
      <c r="I2" s="121"/>
      <c r="J2" s="121"/>
      <c r="K2" s="121"/>
      <c r="L2" s="1"/>
      <c r="M2" s="403"/>
      <c r="N2" s="137"/>
      <c r="O2" s="1"/>
      <c r="P2" s="403"/>
      <c r="Q2" s="1"/>
      <c r="R2" s="130"/>
    </row>
    <row r="3" spans="1:18" ht="18.75" customHeight="1">
      <c r="A3" s="393">
        <v>32</v>
      </c>
      <c r="B3" s="1"/>
      <c r="C3" s="390"/>
      <c r="D3" s="391"/>
      <c r="E3" s="391"/>
      <c r="F3" s="391"/>
      <c r="G3" s="392"/>
      <c r="H3" s="126"/>
      <c r="I3" s="121"/>
      <c r="J3" s="121"/>
      <c r="K3" s="121"/>
      <c r="L3" s="1"/>
      <c r="M3" s="404"/>
      <c r="N3" s="137"/>
      <c r="O3" s="1"/>
      <c r="P3" s="404"/>
      <c r="Q3" s="1"/>
      <c r="R3" s="405" t="s">
        <v>67</v>
      </c>
    </row>
    <row r="4" spans="1:18" ht="12" customHeight="1">
      <c r="A4" s="393"/>
      <c r="B4" s="1"/>
      <c r="C4" s="394" t="s">
        <v>73</v>
      </c>
      <c r="D4" s="394"/>
      <c r="E4" s="394"/>
      <c r="F4" s="394"/>
      <c r="G4" s="394"/>
      <c r="H4" s="141"/>
      <c r="I4" s="141"/>
      <c r="J4" s="141"/>
      <c r="K4" s="141"/>
      <c r="L4" s="1"/>
      <c r="M4" s="1"/>
      <c r="N4" s="138"/>
      <c r="O4" s="1"/>
      <c r="P4" s="1"/>
      <c r="Q4" s="1"/>
      <c r="R4" s="406"/>
    </row>
    <row r="5" spans="1:18" ht="12" customHeight="1">
      <c r="A5" s="393"/>
      <c r="B5" s="1"/>
      <c r="C5" s="395" t="s">
        <v>398</v>
      </c>
      <c r="D5" s="395"/>
      <c r="E5" s="395"/>
      <c r="F5" s="395"/>
      <c r="G5" s="395"/>
      <c r="H5" s="396" t="s">
        <v>70</v>
      </c>
      <c r="I5" s="397"/>
      <c r="J5" s="397"/>
      <c r="K5" s="398"/>
      <c r="L5" s="1"/>
      <c r="M5" s="127"/>
      <c r="N5" s="138"/>
      <c r="O5" s="1"/>
      <c r="P5" s="1"/>
      <c r="Q5" s="1"/>
      <c r="R5" s="406"/>
    </row>
    <row r="6" spans="1:18" ht="19.5" customHeight="1">
      <c r="A6" s="399" t="s">
        <v>395</v>
      </c>
      <c r="B6" s="16">
        <v>1</v>
      </c>
      <c r="C6" s="376" t="s">
        <v>7</v>
      </c>
      <c r="D6" s="377"/>
      <c r="E6" s="376" t="s">
        <v>3</v>
      </c>
      <c r="F6" s="377"/>
      <c r="G6" s="1"/>
      <c r="H6" s="142">
        <f>'Fase Clock'!Y19</f>
        <v>51</v>
      </c>
      <c r="I6" s="143" t="str">
        <f>'Fase Clock'!X19</f>
        <v>M.M. </v>
      </c>
      <c r="J6" s="142">
        <f>'Fase Clock'!Y24</f>
        <v>35</v>
      </c>
      <c r="K6" s="143" t="str">
        <f>'Fase Clock'!X24</f>
        <v>AD CAPOCCHIAM</v>
      </c>
      <c r="L6" s="1"/>
      <c r="M6" s="4"/>
      <c r="N6" s="138"/>
      <c r="O6" s="1"/>
      <c r="P6" s="4"/>
      <c r="Q6" s="1"/>
      <c r="R6" s="406"/>
    </row>
    <row r="7" spans="1:18" ht="19.5" customHeight="1">
      <c r="A7" s="400"/>
      <c r="B7" s="16">
        <v>2</v>
      </c>
      <c r="C7" s="376" t="s">
        <v>6</v>
      </c>
      <c r="D7" s="377"/>
      <c r="E7" s="376" t="s">
        <v>32</v>
      </c>
      <c r="F7" s="377"/>
      <c r="G7" s="1"/>
      <c r="H7" s="142">
        <f>'Fase Clock'!Y20</f>
        <v>42</v>
      </c>
      <c r="I7" s="143" t="str">
        <f>'Fase Clock'!X20</f>
        <v>REAL VITELLOZZO</v>
      </c>
      <c r="J7" s="142">
        <f>'Fase Clock'!Y25</f>
        <v>34</v>
      </c>
      <c r="K7" s="143" t="str">
        <f>'Fase Clock'!X25</f>
        <v>CUCCIOLO</v>
      </c>
      <c r="L7" s="1"/>
      <c r="M7" s="4"/>
      <c r="N7" s="138"/>
      <c r="O7" s="1"/>
      <c r="P7" s="4"/>
      <c r="Q7" s="1"/>
      <c r="R7" s="406"/>
    </row>
    <row r="8" spans="1:18" ht="19.5" customHeight="1">
      <c r="A8" s="400"/>
      <c r="B8" s="16">
        <v>3</v>
      </c>
      <c r="C8" s="376" t="s">
        <v>401</v>
      </c>
      <c r="D8" s="377"/>
      <c r="E8" s="376" t="s">
        <v>402</v>
      </c>
      <c r="F8" s="377"/>
      <c r="G8" s="1"/>
      <c r="H8" s="142">
        <f>'Fase Clock'!Y21</f>
        <v>42</v>
      </c>
      <c r="I8" s="143" t="str">
        <f>'Fase Clock'!X21</f>
        <v>TORMENTINO</v>
      </c>
      <c r="J8" s="142">
        <f>'Fase Clock'!Y26</f>
        <v>33</v>
      </c>
      <c r="K8" s="143" t="str">
        <f>'Fase Clock'!X26</f>
        <v>LVP</v>
      </c>
      <c r="L8" s="1"/>
      <c r="M8" s="4"/>
      <c r="N8" s="138"/>
      <c r="O8" s="1"/>
      <c r="P8" s="4"/>
      <c r="Q8" s="1"/>
      <c r="R8" s="406"/>
    </row>
    <row r="9" spans="1:18" ht="18" customHeight="1">
      <c r="A9" s="400"/>
      <c r="B9" s="16">
        <v>4</v>
      </c>
      <c r="C9" s="376" t="s">
        <v>399</v>
      </c>
      <c r="D9" s="377"/>
      <c r="E9" s="376" t="s">
        <v>400</v>
      </c>
      <c r="F9" s="377"/>
      <c r="G9" s="1"/>
      <c r="H9" s="142">
        <f>'Fase Clock'!Y22</f>
        <v>40</v>
      </c>
      <c r="I9" s="143" t="str">
        <f>'Fase Clock'!X22</f>
        <v>LES SASICCES</v>
      </c>
      <c r="J9" s="142">
        <f>'Fase Clock'!Y27</f>
        <v>26</v>
      </c>
      <c r="K9" s="143" t="str">
        <f>'Fase Clock'!X27</f>
        <v>NEW TIM</v>
      </c>
      <c r="L9" s="1"/>
      <c r="M9" s="4"/>
      <c r="N9" s="138"/>
      <c r="O9" s="1"/>
      <c r="P9" s="4"/>
      <c r="Q9" s="1"/>
      <c r="R9" s="407"/>
    </row>
    <row r="10" spans="1:18" ht="24.75" customHeight="1">
      <c r="A10" s="400"/>
      <c r="B10" s="16">
        <v>5</v>
      </c>
      <c r="C10" s="402" t="s">
        <v>403</v>
      </c>
      <c r="D10" s="402"/>
      <c r="E10" s="402" t="s">
        <v>404</v>
      </c>
      <c r="F10" s="402"/>
      <c r="G10" s="272"/>
      <c r="H10" s="142">
        <f>'Fase Clock'!Y23</f>
        <v>36</v>
      </c>
      <c r="I10" s="143" t="str">
        <f>'Fase Clock'!X23</f>
        <v>TORO LOCO</v>
      </c>
      <c r="J10" s="142">
        <f>'Fase Clock'!Y28</f>
        <v>18</v>
      </c>
      <c r="K10" s="143" t="str">
        <f>'Fase Clock'!X28</f>
        <v>ALBATROS</v>
      </c>
      <c r="L10" s="1"/>
      <c r="M10" s="4"/>
      <c r="N10" s="138"/>
      <c r="O10" s="1"/>
      <c r="P10" s="4"/>
      <c r="Q10" s="1"/>
      <c r="R10" s="131">
        <f>A3</f>
        <v>32</v>
      </c>
    </row>
    <row r="11" spans="1:18" ht="15" customHeight="1" thickBot="1">
      <c r="A11" s="400"/>
      <c r="B11" s="1"/>
      <c r="C11" s="378" t="s">
        <v>0</v>
      </c>
      <c r="D11" s="378"/>
      <c r="E11" s="121"/>
      <c r="F11" s="121"/>
      <c r="G11" s="1"/>
      <c r="H11" s="121"/>
      <c r="I11" s="121"/>
      <c r="J11" s="121"/>
      <c r="K11" s="121"/>
      <c r="L11" s="1"/>
      <c r="M11" s="1"/>
      <c r="N11" s="138"/>
      <c r="O11" s="1"/>
      <c r="P11" s="1"/>
      <c r="Q11" s="1"/>
      <c r="R11" s="130"/>
    </row>
    <row r="12" spans="1:18" ht="18.75" customHeight="1" thickBot="1">
      <c r="A12" s="401"/>
      <c r="B12" s="132"/>
      <c r="C12" s="379"/>
      <c r="D12" s="379"/>
      <c r="E12" s="134"/>
      <c r="F12" s="133" t="s">
        <v>68</v>
      </c>
      <c r="G12" s="132"/>
      <c r="H12" s="133"/>
      <c r="I12" s="380" t="s">
        <v>72</v>
      </c>
      <c r="J12" s="381"/>
      <c r="K12" s="254" t="s">
        <v>388</v>
      </c>
      <c r="L12" s="132"/>
      <c r="M12" s="249"/>
      <c r="N12" s="139"/>
      <c r="O12" s="132"/>
      <c r="P12" s="132"/>
      <c r="Q12" s="132"/>
      <c r="R12" s="135"/>
    </row>
    <row r="14" ht="13.5" thickBot="1"/>
    <row r="15" spans="1:18" ht="12" customHeight="1">
      <c r="A15" s="382" t="s">
        <v>67</v>
      </c>
      <c r="B15" s="128"/>
      <c r="C15" s="384" t="s">
        <v>69</v>
      </c>
      <c r="D15" s="385"/>
      <c r="E15" s="385"/>
      <c r="F15" s="385"/>
      <c r="G15" s="386"/>
      <c r="H15" s="140"/>
      <c r="I15" s="140"/>
      <c r="J15" s="140"/>
      <c r="K15" s="140"/>
      <c r="L15" s="128"/>
      <c r="M15" s="128"/>
      <c r="N15" s="136"/>
      <c r="O15" s="128"/>
      <c r="P15" s="128"/>
      <c r="Q15" s="128"/>
      <c r="R15" s="129"/>
    </row>
    <row r="16" spans="1:21" ht="12" customHeight="1">
      <c r="A16" s="383"/>
      <c r="B16" s="1"/>
      <c r="C16" s="387"/>
      <c r="D16" s="388"/>
      <c r="E16" s="388"/>
      <c r="F16" s="388"/>
      <c r="G16" s="389"/>
      <c r="H16" s="121"/>
      <c r="I16" s="121"/>
      <c r="J16" s="121"/>
      <c r="K16" s="121"/>
      <c r="L16" s="1"/>
      <c r="M16" s="403"/>
      <c r="N16" s="137"/>
      <c r="O16" s="1"/>
      <c r="P16" s="403"/>
      <c r="Q16" s="1"/>
      <c r="R16" s="130"/>
      <c r="T16" s="376"/>
      <c r="U16" s="377"/>
    </row>
    <row r="17" spans="1:21" ht="18.75" customHeight="1">
      <c r="A17" s="393">
        <f>A3</f>
        <v>32</v>
      </c>
      <c r="B17" s="1"/>
      <c r="C17" s="390"/>
      <c r="D17" s="391"/>
      <c r="E17" s="391"/>
      <c r="F17" s="391"/>
      <c r="G17" s="392"/>
      <c r="H17" s="126"/>
      <c r="I17" s="121"/>
      <c r="J17" s="121"/>
      <c r="K17" s="121"/>
      <c r="L17" s="1"/>
      <c r="M17" s="404"/>
      <c r="N17" s="137"/>
      <c r="O17" s="1"/>
      <c r="P17" s="404"/>
      <c r="Q17" s="1"/>
      <c r="R17" s="405" t="s">
        <v>67</v>
      </c>
      <c r="T17" s="376"/>
      <c r="U17" s="377"/>
    </row>
    <row r="18" spans="1:21" ht="12" customHeight="1">
      <c r="A18" s="393"/>
      <c r="B18" s="1"/>
      <c r="C18" s="394" t="s">
        <v>73</v>
      </c>
      <c r="D18" s="394"/>
      <c r="E18" s="394"/>
      <c r="F18" s="394"/>
      <c r="G18" s="394"/>
      <c r="H18" s="141"/>
      <c r="I18" s="141"/>
      <c r="J18" s="141"/>
      <c r="K18" s="141"/>
      <c r="L18" s="1"/>
      <c r="M18" s="1"/>
      <c r="N18" s="138"/>
      <c r="O18" s="1"/>
      <c r="P18" s="1"/>
      <c r="Q18" s="1"/>
      <c r="R18" s="406"/>
      <c r="T18" s="376"/>
      <c r="U18" s="377"/>
    </row>
    <row r="19" spans="1:21" ht="12" customHeight="1">
      <c r="A19" s="393"/>
      <c r="B19" s="1"/>
      <c r="C19" s="395" t="str">
        <f aca="true" t="shared" si="0" ref="C19:C24">C5</f>
        <v>IL GIUOCO SI CHIUDE ALLE 13.30 DEL 21/04/02</v>
      </c>
      <c r="D19" s="395"/>
      <c r="E19" s="395"/>
      <c r="F19" s="395"/>
      <c r="G19" s="395"/>
      <c r="H19" s="396" t="s">
        <v>70</v>
      </c>
      <c r="I19" s="397"/>
      <c r="J19" s="397"/>
      <c r="K19" s="398"/>
      <c r="L19" s="1"/>
      <c r="M19" s="127"/>
      <c r="N19" s="138"/>
      <c r="O19" s="1"/>
      <c r="P19" s="1"/>
      <c r="Q19" s="1"/>
      <c r="R19" s="406"/>
      <c r="T19" s="376"/>
      <c r="U19" s="377"/>
    </row>
    <row r="20" spans="1:18" ht="19.5" customHeight="1">
      <c r="A20" s="399" t="str">
        <f>A6</f>
        <v>Tenetevi Pronti…..  Sta cadendo un altro muro</v>
      </c>
      <c r="B20" s="16">
        <v>1</v>
      </c>
      <c r="C20" s="402" t="str">
        <f t="shared" si="0"/>
        <v>CUCCIOLO</v>
      </c>
      <c r="D20" s="402"/>
      <c r="E20" s="402" t="str">
        <f>E6</f>
        <v>NEW TIM</v>
      </c>
      <c r="F20" s="402"/>
      <c r="G20" s="1"/>
      <c r="H20" s="142">
        <f aca="true" t="shared" si="1" ref="H20:I24">H6</f>
        <v>51</v>
      </c>
      <c r="I20" s="143" t="str">
        <f t="shared" si="1"/>
        <v>M.M. </v>
      </c>
      <c r="J20" s="142">
        <f>J6</f>
        <v>35</v>
      </c>
      <c r="K20" s="143" t="str">
        <f>K6</f>
        <v>AD CAPOCCHIAM</v>
      </c>
      <c r="L20" s="1"/>
      <c r="M20" s="4"/>
      <c r="N20" s="138"/>
      <c r="O20" s="1"/>
      <c r="P20" s="4"/>
      <c r="Q20" s="1"/>
      <c r="R20" s="406"/>
    </row>
    <row r="21" spans="1:18" ht="19.5" customHeight="1">
      <c r="A21" s="400"/>
      <c r="B21" s="16">
        <v>2</v>
      </c>
      <c r="C21" s="402" t="str">
        <f t="shared" si="0"/>
        <v>TORMENTINO</v>
      </c>
      <c r="D21" s="402"/>
      <c r="E21" s="402" t="str">
        <f>E7</f>
        <v>TORO LOCO</v>
      </c>
      <c r="F21" s="402"/>
      <c r="G21" s="1"/>
      <c r="H21" s="142">
        <f t="shared" si="1"/>
        <v>42</v>
      </c>
      <c r="I21" s="143" t="str">
        <f t="shared" si="1"/>
        <v>REAL VITELLOZZO</v>
      </c>
      <c r="J21" s="142">
        <f aca="true" t="shared" si="2" ref="J21:K24">J7</f>
        <v>34</v>
      </c>
      <c r="K21" s="143" t="str">
        <f t="shared" si="2"/>
        <v>CUCCIOLO</v>
      </c>
      <c r="L21" s="1"/>
      <c r="M21" s="4"/>
      <c r="N21" s="138"/>
      <c r="O21" s="1"/>
      <c r="P21" s="4"/>
      <c r="Q21" s="1"/>
      <c r="R21" s="406"/>
    </row>
    <row r="22" spans="1:18" ht="19.5" customHeight="1">
      <c r="A22" s="400"/>
      <c r="B22" s="16">
        <v>3</v>
      </c>
      <c r="C22" s="402" t="str">
        <f t="shared" si="0"/>
        <v>PINTURICCHIO</v>
      </c>
      <c r="D22" s="402"/>
      <c r="E22" s="402" t="str">
        <f>E8</f>
        <v>DIE HARD</v>
      </c>
      <c r="F22" s="402"/>
      <c r="G22" s="1"/>
      <c r="H22" s="142">
        <f t="shared" si="1"/>
        <v>42</v>
      </c>
      <c r="I22" s="143" t="str">
        <f t="shared" si="1"/>
        <v>TORMENTINO</v>
      </c>
      <c r="J22" s="142">
        <f t="shared" si="2"/>
        <v>33</v>
      </c>
      <c r="K22" s="143" t="str">
        <f t="shared" si="2"/>
        <v>LVP</v>
      </c>
      <c r="L22" s="1"/>
      <c r="M22" s="4"/>
      <c r="N22" s="138"/>
      <c r="O22" s="1"/>
      <c r="P22" s="4"/>
      <c r="Q22" s="1"/>
      <c r="R22" s="406"/>
    </row>
    <row r="23" spans="1:18" ht="19.5" customHeight="1">
      <c r="A23" s="400"/>
      <c r="B23" s="16">
        <v>4</v>
      </c>
      <c r="C23" s="402" t="str">
        <f t="shared" si="0"/>
        <v>NO GLOBAL</v>
      </c>
      <c r="D23" s="402"/>
      <c r="E23" s="402" t="str">
        <f>E9</f>
        <v>VITAMINC</v>
      </c>
      <c r="F23" s="402"/>
      <c r="G23" s="1"/>
      <c r="H23" s="142">
        <f t="shared" si="1"/>
        <v>40</v>
      </c>
      <c r="I23" s="143" t="str">
        <f t="shared" si="1"/>
        <v>LES SASICCES</v>
      </c>
      <c r="J23" s="142">
        <f t="shared" si="2"/>
        <v>26</v>
      </c>
      <c r="K23" s="143" t="str">
        <f t="shared" si="2"/>
        <v>NEW TIM</v>
      </c>
      <c r="L23" s="1"/>
      <c r="M23" s="4"/>
      <c r="N23" s="138"/>
      <c r="O23" s="1"/>
      <c r="P23" s="4"/>
      <c r="Q23" s="1"/>
      <c r="R23" s="407"/>
    </row>
    <row r="24" spans="1:18" ht="19.5" customHeight="1">
      <c r="A24" s="400"/>
      <c r="B24" s="16">
        <v>5</v>
      </c>
      <c r="C24" s="402" t="str">
        <f t="shared" si="0"/>
        <v>TRIESTINA </v>
      </c>
      <c r="D24" s="402"/>
      <c r="E24" s="402" t="str">
        <f>E10</f>
        <v>PISA</v>
      </c>
      <c r="F24" s="402"/>
      <c r="G24" s="272"/>
      <c r="H24" s="142">
        <f t="shared" si="1"/>
        <v>36</v>
      </c>
      <c r="I24" s="143" t="str">
        <f t="shared" si="1"/>
        <v>TORO LOCO</v>
      </c>
      <c r="J24" s="142">
        <f t="shared" si="2"/>
        <v>18</v>
      </c>
      <c r="K24" s="143" t="str">
        <f t="shared" si="2"/>
        <v>ALBATROS</v>
      </c>
      <c r="L24" s="1"/>
      <c r="M24" s="4"/>
      <c r="N24" s="138"/>
      <c r="O24" s="1"/>
      <c r="P24" s="4"/>
      <c r="Q24" s="1"/>
      <c r="R24" s="131">
        <f>A17</f>
        <v>32</v>
      </c>
    </row>
    <row r="25" spans="1:18" ht="15" customHeight="1" thickBot="1">
      <c r="A25" s="400"/>
      <c r="B25" s="1"/>
      <c r="C25" s="378" t="s">
        <v>0</v>
      </c>
      <c r="D25" s="378"/>
      <c r="E25" s="121"/>
      <c r="F25" s="121"/>
      <c r="G25" s="1"/>
      <c r="H25" s="121"/>
      <c r="I25" s="121"/>
      <c r="J25" s="121"/>
      <c r="K25" s="121"/>
      <c r="L25" s="1"/>
      <c r="M25" s="1"/>
      <c r="N25" s="138"/>
      <c r="O25" s="1"/>
      <c r="P25" s="1"/>
      <c r="Q25" s="1"/>
      <c r="R25" s="130"/>
    </row>
    <row r="26" spans="1:18" ht="20.25" customHeight="1" thickBot="1">
      <c r="A26" s="401"/>
      <c r="B26" s="132"/>
      <c r="C26" s="379"/>
      <c r="D26" s="379"/>
      <c r="E26" s="134"/>
      <c r="F26" s="133" t="s">
        <v>68</v>
      </c>
      <c r="G26" s="132"/>
      <c r="H26" s="133"/>
      <c r="I26" s="380" t="s">
        <v>72</v>
      </c>
      <c r="J26" s="381"/>
      <c r="K26" s="254" t="str">
        <f>K12</f>
        <v>€ 25</v>
      </c>
      <c r="L26" s="132"/>
      <c r="M26" s="249"/>
      <c r="N26" s="139"/>
      <c r="O26" s="132"/>
      <c r="P26" s="132"/>
      <c r="Q26" s="132"/>
      <c r="R26" s="135"/>
    </row>
    <row r="28" ht="13.5" thickBot="1"/>
    <row r="29" spans="1:18" ht="12" customHeight="1">
      <c r="A29" s="382" t="s">
        <v>67</v>
      </c>
      <c r="B29" s="128"/>
      <c r="C29" s="384" t="s">
        <v>69</v>
      </c>
      <c r="D29" s="385"/>
      <c r="E29" s="385"/>
      <c r="F29" s="385"/>
      <c r="G29" s="386"/>
      <c r="H29" s="140"/>
      <c r="I29" s="140"/>
      <c r="J29" s="140"/>
      <c r="K29" s="140"/>
      <c r="L29" s="128"/>
      <c r="M29" s="128"/>
      <c r="N29" s="136"/>
      <c r="O29" s="128"/>
      <c r="P29" s="128"/>
      <c r="Q29" s="128"/>
      <c r="R29" s="129"/>
    </row>
    <row r="30" spans="1:18" ht="12" customHeight="1">
      <c r="A30" s="383"/>
      <c r="B30" s="1"/>
      <c r="C30" s="387"/>
      <c r="D30" s="388"/>
      <c r="E30" s="388"/>
      <c r="F30" s="388"/>
      <c r="G30" s="389"/>
      <c r="H30" s="121"/>
      <c r="I30" s="121"/>
      <c r="J30" s="121"/>
      <c r="K30" s="121"/>
      <c r="L30" s="1"/>
      <c r="M30" s="403"/>
      <c r="N30" s="137"/>
      <c r="O30" s="1"/>
      <c r="P30" s="403"/>
      <c r="Q30" s="1"/>
      <c r="R30" s="130"/>
    </row>
    <row r="31" spans="1:18" ht="18.75" customHeight="1">
      <c r="A31" s="393">
        <f>A17</f>
        <v>32</v>
      </c>
      <c r="B31" s="1"/>
      <c r="C31" s="390"/>
      <c r="D31" s="391"/>
      <c r="E31" s="391"/>
      <c r="F31" s="391"/>
      <c r="G31" s="392"/>
      <c r="H31" s="126"/>
      <c r="I31" s="121"/>
      <c r="J31" s="121"/>
      <c r="K31" s="121"/>
      <c r="L31" s="1"/>
      <c r="M31" s="404"/>
      <c r="N31" s="137"/>
      <c r="O31" s="1"/>
      <c r="P31" s="404"/>
      <c r="Q31" s="1"/>
      <c r="R31" s="405" t="s">
        <v>67</v>
      </c>
    </row>
    <row r="32" spans="1:18" ht="12" customHeight="1">
      <c r="A32" s="393"/>
      <c r="B32" s="1"/>
      <c r="C32" s="394" t="s">
        <v>73</v>
      </c>
      <c r="D32" s="394"/>
      <c r="E32" s="394"/>
      <c r="F32" s="394"/>
      <c r="G32" s="394"/>
      <c r="H32" s="141"/>
      <c r="I32" s="141"/>
      <c r="J32" s="141"/>
      <c r="K32" s="141"/>
      <c r="L32" s="1"/>
      <c r="M32" s="1"/>
      <c r="N32" s="138"/>
      <c r="O32" s="1"/>
      <c r="P32" s="1"/>
      <c r="Q32" s="1"/>
      <c r="R32" s="406"/>
    </row>
    <row r="33" spans="1:18" ht="12" customHeight="1">
      <c r="A33" s="393"/>
      <c r="B33" s="1"/>
      <c r="C33" s="395" t="str">
        <f>C5</f>
        <v>IL GIUOCO SI CHIUDE ALLE 13.30 DEL 21/04/02</v>
      </c>
      <c r="D33" s="395"/>
      <c r="E33" s="395"/>
      <c r="F33" s="395"/>
      <c r="G33" s="395"/>
      <c r="H33" s="396" t="s">
        <v>70</v>
      </c>
      <c r="I33" s="397"/>
      <c r="J33" s="397"/>
      <c r="K33" s="398"/>
      <c r="L33" s="1"/>
      <c r="M33" s="127"/>
      <c r="N33" s="138"/>
      <c r="O33" s="1"/>
      <c r="P33" s="1"/>
      <c r="Q33" s="1"/>
      <c r="R33" s="406"/>
    </row>
    <row r="34" spans="1:18" ht="19.5" customHeight="1">
      <c r="A34" s="399" t="str">
        <f>A20</f>
        <v>Tenetevi Pronti…..  Sta cadendo un altro muro</v>
      </c>
      <c r="B34" s="16">
        <v>1</v>
      </c>
      <c r="C34" s="402" t="str">
        <f>C20</f>
        <v>CUCCIOLO</v>
      </c>
      <c r="D34" s="402"/>
      <c r="E34" s="402" t="str">
        <f>E20</f>
        <v>NEW TIM</v>
      </c>
      <c r="F34" s="402"/>
      <c r="G34" s="1"/>
      <c r="H34" s="142">
        <f aca="true" t="shared" si="3" ref="H34:K38">H20</f>
        <v>51</v>
      </c>
      <c r="I34" s="143" t="str">
        <f t="shared" si="3"/>
        <v>M.M. </v>
      </c>
      <c r="J34" s="142">
        <f t="shared" si="3"/>
        <v>35</v>
      </c>
      <c r="K34" s="143" t="str">
        <f t="shared" si="3"/>
        <v>AD CAPOCCHIAM</v>
      </c>
      <c r="L34" s="1"/>
      <c r="M34" s="4"/>
      <c r="N34" s="138"/>
      <c r="O34" s="1"/>
      <c r="P34" s="4"/>
      <c r="Q34" s="1"/>
      <c r="R34" s="406"/>
    </row>
    <row r="35" spans="1:18" ht="19.5" customHeight="1">
      <c r="A35" s="400"/>
      <c r="B35" s="16">
        <v>2</v>
      </c>
      <c r="C35" s="402" t="str">
        <f>C21</f>
        <v>TORMENTINO</v>
      </c>
      <c r="D35" s="402"/>
      <c r="E35" s="402" t="str">
        <f>E21</f>
        <v>TORO LOCO</v>
      </c>
      <c r="F35" s="402"/>
      <c r="G35" s="1"/>
      <c r="H35" s="142">
        <f t="shared" si="3"/>
        <v>42</v>
      </c>
      <c r="I35" s="143" t="str">
        <f t="shared" si="3"/>
        <v>REAL VITELLOZZO</v>
      </c>
      <c r="J35" s="142">
        <f t="shared" si="3"/>
        <v>34</v>
      </c>
      <c r="K35" s="143" t="str">
        <f t="shared" si="3"/>
        <v>CUCCIOLO</v>
      </c>
      <c r="L35" s="1"/>
      <c r="M35" s="4"/>
      <c r="N35" s="138"/>
      <c r="O35" s="1"/>
      <c r="P35" s="4"/>
      <c r="Q35" s="1"/>
      <c r="R35" s="406"/>
    </row>
    <row r="36" spans="1:18" ht="19.5" customHeight="1">
      <c r="A36" s="400"/>
      <c r="B36" s="16">
        <v>3</v>
      </c>
      <c r="C36" s="402" t="str">
        <f>C22</f>
        <v>PINTURICCHIO</v>
      </c>
      <c r="D36" s="402"/>
      <c r="E36" s="402" t="str">
        <f>E22</f>
        <v>DIE HARD</v>
      </c>
      <c r="F36" s="402"/>
      <c r="G36" s="1"/>
      <c r="H36" s="142">
        <f t="shared" si="3"/>
        <v>42</v>
      </c>
      <c r="I36" s="143" t="str">
        <f t="shared" si="3"/>
        <v>TORMENTINO</v>
      </c>
      <c r="J36" s="142">
        <f t="shared" si="3"/>
        <v>33</v>
      </c>
      <c r="K36" s="143" t="str">
        <f t="shared" si="3"/>
        <v>LVP</v>
      </c>
      <c r="L36" s="1"/>
      <c r="M36" s="4"/>
      <c r="N36" s="138"/>
      <c r="O36" s="1"/>
      <c r="P36" s="4"/>
      <c r="Q36" s="1"/>
      <c r="R36" s="406"/>
    </row>
    <row r="37" spans="1:18" ht="19.5" customHeight="1">
      <c r="A37" s="400"/>
      <c r="B37" s="16">
        <v>4</v>
      </c>
      <c r="C37" s="402" t="str">
        <f>C23</f>
        <v>NO GLOBAL</v>
      </c>
      <c r="D37" s="402"/>
      <c r="E37" s="402" t="str">
        <f>E23</f>
        <v>VITAMINC</v>
      </c>
      <c r="F37" s="402"/>
      <c r="G37" s="1"/>
      <c r="H37" s="142">
        <f t="shared" si="3"/>
        <v>40</v>
      </c>
      <c r="I37" s="143" t="str">
        <f t="shared" si="3"/>
        <v>LES SASICCES</v>
      </c>
      <c r="J37" s="142">
        <f t="shared" si="3"/>
        <v>26</v>
      </c>
      <c r="K37" s="143" t="str">
        <f t="shared" si="3"/>
        <v>NEW TIM</v>
      </c>
      <c r="L37" s="1"/>
      <c r="M37" s="4"/>
      <c r="N37" s="138"/>
      <c r="O37" s="1"/>
      <c r="P37" s="4"/>
      <c r="Q37" s="1"/>
      <c r="R37" s="407"/>
    </row>
    <row r="38" spans="1:18" ht="19.5" customHeight="1">
      <c r="A38" s="400"/>
      <c r="B38" s="16">
        <v>5</v>
      </c>
      <c r="C38" s="402" t="str">
        <f>C24</f>
        <v>TRIESTINA </v>
      </c>
      <c r="D38" s="402"/>
      <c r="E38" s="402" t="str">
        <f>E24</f>
        <v>PISA</v>
      </c>
      <c r="F38" s="402"/>
      <c r="G38" s="272"/>
      <c r="H38" s="142">
        <f t="shared" si="3"/>
        <v>36</v>
      </c>
      <c r="I38" s="143" t="str">
        <f t="shared" si="3"/>
        <v>TORO LOCO</v>
      </c>
      <c r="J38" s="142">
        <f t="shared" si="3"/>
        <v>18</v>
      </c>
      <c r="K38" s="143" t="str">
        <f t="shared" si="3"/>
        <v>ALBATROS</v>
      </c>
      <c r="L38" s="1"/>
      <c r="M38" s="4"/>
      <c r="N38" s="138"/>
      <c r="O38" s="1"/>
      <c r="P38" s="4"/>
      <c r="Q38" s="1"/>
      <c r="R38" s="131">
        <f>A31</f>
        <v>32</v>
      </c>
    </row>
    <row r="39" spans="1:18" ht="15" customHeight="1" thickBot="1">
      <c r="A39" s="400"/>
      <c r="B39" s="1"/>
      <c r="C39" s="378" t="s">
        <v>0</v>
      </c>
      <c r="D39" s="378"/>
      <c r="E39" s="121"/>
      <c r="F39" s="121"/>
      <c r="G39" s="1"/>
      <c r="H39" s="121"/>
      <c r="I39" s="121"/>
      <c r="J39" s="121"/>
      <c r="K39" s="121"/>
      <c r="L39" s="1"/>
      <c r="M39" s="1"/>
      <c r="N39" s="138"/>
      <c r="O39" s="1"/>
      <c r="P39" s="1"/>
      <c r="Q39" s="1"/>
      <c r="R39" s="130"/>
    </row>
    <row r="40" spans="1:18" ht="20.25" customHeight="1" thickBot="1">
      <c r="A40" s="401"/>
      <c r="B40" s="132"/>
      <c r="C40" s="379"/>
      <c r="D40" s="379"/>
      <c r="E40" s="134"/>
      <c r="F40" s="133" t="s">
        <v>68</v>
      </c>
      <c r="G40" s="132"/>
      <c r="H40" s="133"/>
      <c r="I40" s="380" t="s">
        <v>72</v>
      </c>
      <c r="J40" s="381"/>
      <c r="K40" s="254" t="str">
        <f>K26</f>
        <v>€ 25</v>
      </c>
      <c r="L40" s="132"/>
      <c r="M40" s="249"/>
      <c r="N40" s="139"/>
      <c r="O40" s="132"/>
      <c r="P40" s="132"/>
      <c r="Q40" s="132"/>
      <c r="R40" s="135"/>
    </row>
    <row r="42" ht="13.5" thickBot="1"/>
    <row r="43" spans="1:18" ht="12" customHeight="1">
      <c r="A43" s="382" t="s">
        <v>67</v>
      </c>
      <c r="B43" s="128"/>
      <c r="C43" s="384" t="s">
        <v>69</v>
      </c>
      <c r="D43" s="385"/>
      <c r="E43" s="385"/>
      <c r="F43" s="385"/>
      <c r="G43" s="386"/>
      <c r="H43" s="140"/>
      <c r="I43" s="140"/>
      <c r="J43" s="140"/>
      <c r="K43" s="140"/>
      <c r="L43" s="128"/>
      <c r="M43" s="128"/>
      <c r="N43" s="136"/>
      <c r="O43" s="128"/>
      <c r="P43" s="128"/>
      <c r="Q43" s="128"/>
      <c r="R43" s="129"/>
    </row>
    <row r="44" spans="1:18" ht="12" customHeight="1">
      <c r="A44" s="383"/>
      <c r="B44" s="1"/>
      <c r="C44" s="387"/>
      <c r="D44" s="388"/>
      <c r="E44" s="388"/>
      <c r="F44" s="388"/>
      <c r="G44" s="389"/>
      <c r="H44" s="121"/>
      <c r="I44" s="121"/>
      <c r="J44" s="121"/>
      <c r="K44" s="121"/>
      <c r="L44" s="1"/>
      <c r="M44" s="403"/>
      <c r="N44" s="137"/>
      <c r="O44" s="1"/>
      <c r="P44" s="403"/>
      <c r="Q44" s="1"/>
      <c r="R44" s="130"/>
    </row>
    <row r="45" spans="1:18" ht="18.75" customHeight="1">
      <c r="A45" s="393">
        <f>A31</f>
        <v>32</v>
      </c>
      <c r="B45" s="1"/>
      <c r="C45" s="390"/>
      <c r="D45" s="391"/>
      <c r="E45" s="391"/>
      <c r="F45" s="391"/>
      <c r="G45" s="392"/>
      <c r="H45" s="126"/>
      <c r="I45" s="121"/>
      <c r="J45" s="121"/>
      <c r="K45" s="121"/>
      <c r="L45" s="1"/>
      <c r="M45" s="404"/>
      <c r="N45" s="137"/>
      <c r="O45" s="1"/>
      <c r="P45" s="404"/>
      <c r="Q45" s="1"/>
      <c r="R45" s="405" t="s">
        <v>67</v>
      </c>
    </row>
    <row r="46" spans="1:18" ht="12.75" customHeight="1">
      <c r="A46" s="393"/>
      <c r="B46" s="1"/>
      <c r="C46" s="394" t="s">
        <v>73</v>
      </c>
      <c r="D46" s="394"/>
      <c r="E46" s="394"/>
      <c r="F46" s="394"/>
      <c r="G46" s="394"/>
      <c r="H46" s="141"/>
      <c r="I46" s="141"/>
      <c r="J46" s="141"/>
      <c r="K46" s="141"/>
      <c r="L46" s="1"/>
      <c r="M46" s="1"/>
      <c r="N46" s="138"/>
      <c r="O46" s="1"/>
      <c r="P46" s="1"/>
      <c r="Q46" s="1"/>
      <c r="R46" s="406"/>
    </row>
    <row r="47" spans="1:18" ht="12.75" customHeight="1">
      <c r="A47" s="393"/>
      <c r="B47" s="1"/>
      <c r="C47" s="395" t="str">
        <f aca="true" t="shared" si="4" ref="C47:C52">C33</f>
        <v>IL GIUOCO SI CHIUDE ALLE 13.30 DEL 21/04/02</v>
      </c>
      <c r="D47" s="395"/>
      <c r="E47" s="395"/>
      <c r="F47" s="395"/>
      <c r="G47" s="395"/>
      <c r="H47" s="396" t="s">
        <v>70</v>
      </c>
      <c r="I47" s="397"/>
      <c r="J47" s="397"/>
      <c r="K47" s="398"/>
      <c r="L47" s="1"/>
      <c r="M47" s="127"/>
      <c r="N47" s="138"/>
      <c r="O47" s="1"/>
      <c r="P47" s="1"/>
      <c r="Q47" s="1"/>
      <c r="R47" s="406"/>
    </row>
    <row r="48" spans="1:18" ht="19.5" customHeight="1">
      <c r="A48" s="399" t="str">
        <f>A34</f>
        <v>Tenetevi Pronti…..  Sta cadendo un altro muro</v>
      </c>
      <c r="B48" s="16">
        <v>1</v>
      </c>
      <c r="C48" s="402" t="str">
        <f t="shared" si="4"/>
        <v>CUCCIOLO</v>
      </c>
      <c r="D48" s="402"/>
      <c r="E48" s="402" t="str">
        <f>E34</f>
        <v>NEW TIM</v>
      </c>
      <c r="F48" s="402"/>
      <c r="G48" s="1"/>
      <c r="H48" s="142">
        <f aca="true" t="shared" si="5" ref="H48:K52">H34</f>
        <v>51</v>
      </c>
      <c r="I48" s="143" t="str">
        <f t="shared" si="5"/>
        <v>M.M. </v>
      </c>
      <c r="J48" s="142">
        <f t="shared" si="5"/>
        <v>35</v>
      </c>
      <c r="K48" s="143" t="str">
        <f t="shared" si="5"/>
        <v>AD CAPOCCHIAM</v>
      </c>
      <c r="L48" s="1"/>
      <c r="M48" s="4"/>
      <c r="N48" s="138"/>
      <c r="O48" s="1"/>
      <c r="P48" s="4"/>
      <c r="Q48" s="1"/>
      <c r="R48" s="406"/>
    </row>
    <row r="49" spans="1:18" ht="19.5" customHeight="1">
      <c r="A49" s="400"/>
      <c r="B49" s="16">
        <v>2</v>
      </c>
      <c r="C49" s="402" t="str">
        <f t="shared" si="4"/>
        <v>TORMENTINO</v>
      </c>
      <c r="D49" s="402"/>
      <c r="E49" s="402" t="str">
        <f>E35</f>
        <v>TORO LOCO</v>
      </c>
      <c r="F49" s="402"/>
      <c r="G49" s="1"/>
      <c r="H49" s="142">
        <f t="shared" si="5"/>
        <v>42</v>
      </c>
      <c r="I49" s="143" t="str">
        <f t="shared" si="5"/>
        <v>REAL VITELLOZZO</v>
      </c>
      <c r="J49" s="142">
        <f t="shared" si="5"/>
        <v>34</v>
      </c>
      <c r="K49" s="143" t="str">
        <f t="shared" si="5"/>
        <v>CUCCIOLO</v>
      </c>
      <c r="L49" s="1"/>
      <c r="M49" s="4"/>
      <c r="N49" s="138"/>
      <c r="O49" s="1"/>
      <c r="P49" s="4"/>
      <c r="Q49" s="1"/>
      <c r="R49" s="406"/>
    </row>
    <row r="50" spans="1:18" ht="19.5" customHeight="1">
      <c r="A50" s="400"/>
      <c r="B50" s="16">
        <v>3</v>
      </c>
      <c r="C50" s="402" t="str">
        <f t="shared" si="4"/>
        <v>PINTURICCHIO</v>
      </c>
      <c r="D50" s="402"/>
      <c r="E50" s="402" t="str">
        <f>E36</f>
        <v>DIE HARD</v>
      </c>
      <c r="F50" s="402"/>
      <c r="G50" s="1"/>
      <c r="H50" s="142">
        <f t="shared" si="5"/>
        <v>42</v>
      </c>
      <c r="I50" s="143" t="str">
        <f t="shared" si="5"/>
        <v>TORMENTINO</v>
      </c>
      <c r="J50" s="142">
        <f t="shared" si="5"/>
        <v>33</v>
      </c>
      <c r="K50" s="143" t="str">
        <f t="shared" si="5"/>
        <v>LVP</v>
      </c>
      <c r="L50" s="1"/>
      <c r="M50" s="4"/>
      <c r="N50" s="138"/>
      <c r="O50" s="1"/>
      <c r="P50" s="4"/>
      <c r="Q50" s="1"/>
      <c r="R50" s="406"/>
    </row>
    <row r="51" spans="1:18" ht="19.5" customHeight="1">
      <c r="A51" s="400"/>
      <c r="B51" s="16">
        <v>4</v>
      </c>
      <c r="C51" s="402" t="str">
        <f t="shared" si="4"/>
        <v>NO GLOBAL</v>
      </c>
      <c r="D51" s="402"/>
      <c r="E51" s="402" t="str">
        <f>E37</f>
        <v>VITAMINC</v>
      </c>
      <c r="F51" s="402"/>
      <c r="G51" s="1"/>
      <c r="H51" s="142">
        <f t="shared" si="5"/>
        <v>40</v>
      </c>
      <c r="I51" s="143" t="str">
        <f t="shared" si="5"/>
        <v>LES SASICCES</v>
      </c>
      <c r="J51" s="142">
        <f t="shared" si="5"/>
        <v>26</v>
      </c>
      <c r="K51" s="143" t="str">
        <f t="shared" si="5"/>
        <v>NEW TIM</v>
      </c>
      <c r="L51" s="1"/>
      <c r="M51" s="4"/>
      <c r="N51" s="138"/>
      <c r="O51" s="1"/>
      <c r="P51" s="4"/>
      <c r="Q51" s="1"/>
      <c r="R51" s="407"/>
    </row>
    <row r="52" spans="1:18" ht="19.5" customHeight="1">
      <c r="A52" s="400"/>
      <c r="B52" s="16">
        <v>5</v>
      </c>
      <c r="C52" s="402" t="str">
        <f t="shared" si="4"/>
        <v>TRIESTINA </v>
      </c>
      <c r="D52" s="402"/>
      <c r="E52" s="402" t="str">
        <f>E38</f>
        <v>PISA</v>
      </c>
      <c r="F52" s="402"/>
      <c r="G52" s="272"/>
      <c r="H52" s="142">
        <f t="shared" si="5"/>
        <v>36</v>
      </c>
      <c r="I52" s="143" t="str">
        <f t="shared" si="5"/>
        <v>TORO LOCO</v>
      </c>
      <c r="J52" s="142">
        <f t="shared" si="5"/>
        <v>18</v>
      </c>
      <c r="K52" s="143" t="str">
        <f t="shared" si="5"/>
        <v>ALBATROS</v>
      </c>
      <c r="L52" s="1"/>
      <c r="M52" s="4"/>
      <c r="N52" s="138"/>
      <c r="O52" s="1"/>
      <c r="P52" s="4"/>
      <c r="Q52" s="1"/>
      <c r="R52" s="131">
        <f>A45</f>
        <v>32</v>
      </c>
    </row>
    <row r="53" spans="1:18" ht="15" customHeight="1" thickBot="1">
      <c r="A53" s="400"/>
      <c r="B53" s="1"/>
      <c r="C53" s="378" t="s">
        <v>0</v>
      </c>
      <c r="D53" s="378"/>
      <c r="E53" s="121"/>
      <c r="F53" s="121"/>
      <c r="G53" s="1"/>
      <c r="H53" s="121"/>
      <c r="I53" s="121"/>
      <c r="J53" s="121"/>
      <c r="K53" s="121"/>
      <c r="L53" s="1"/>
      <c r="M53" s="1"/>
      <c r="N53" s="138"/>
      <c r="O53" s="1"/>
      <c r="P53" s="1"/>
      <c r="Q53" s="1"/>
      <c r="R53" s="130"/>
    </row>
    <row r="54" spans="1:18" ht="20.25" customHeight="1" thickBot="1">
      <c r="A54" s="401"/>
      <c r="B54" s="132"/>
      <c r="C54" s="379"/>
      <c r="D54" s="379"/>
      <c r="E54" s="134"/>
      <c r="F54" s="133" t="s">
        <v>68</v>
      </c>
      <c r="G54" s="132"/>
      <c r="H54" s="133"/>
      <c r="I54" s="380" t="s">
        <v>72</v>
      </c>
      <c r="J54" s="381"/>
      <c r="K54" s="254" t="str">
        <f>K40</f>
        <v>€ 25</v>
      </c>
      <c r="L54" s="132"/>
      <c r="M54" s="249"/>
      <c r="N54" s="139"/>
      <c r="O54" s="132"/>
      <c r="P54" s="132"/>
      <c r="Q54" s="132"/>
      <c r="R54" s="135"/>
    </row>
    <row r="56" ht="13.5" thickBot="1"/>
    <row r="57" spans="1:18" ht="12.75">
      <c r="A57" s="382" t="s">
        <v>67</v>
      </c>
      <c r="B57" s="128"/>
      <c r="C57" s="384" t="s">
        <v>69</v>
      </c>
      <c r="D57" s="385"/>
      <c r="E57" s="385"/>
      <c r="F57" s="385"/>
      <c r="G57" s="386"/>
      <c r="H57" s="140"/>
      <c r="I57" s="140"/>
      <c r="J57" s="140"/>
      <c r="K57" s="140"/>
      <c r="L57" s="128"/>
      <c r="M57" s="128"/>
      <c r="N57" s="136"/>
      <c r="O57" s="128"/>
      <c r="P57" s="128"/>
      <c r="Q57" s="128"/>
      <c r="R57" s="129"/>
    </row>
    <row r="58" spans="1:18" ht="12.75">
      <c r="A58" s="383"/>
      <c r="B58" s="1"/>
      <c r="C58" s="387"/>
      <c r="D58" s="388"/>
      <c r="E58" s="388"/>
      <c r="F58" s="388"/>
      <c r="G58" s="389"/>
      <c r="H58" s="121"/>
      <c r="I58" s="121"/>
      <c r="J58" s="121"/>
      <c r="K58" s="121"/>
      <c r="L58" s="1"/>
      <c r="M58" s="403"/>
      <c r="N58" s="137"/>
      <c r="O58" s="1"/>
      <c r="P58" s="403"/>
      <c r="Q58" s="1"/>
      <c r="R58" s="130"/>
    </row>
    <row r="59" spans="1:18" ht="20.25">
      <c r="A59" s="393">
        <f>A45</f>
        <v>32</v>
      </c>
      <c r="B59" s="1"/>
      <c r="C59" s="390"/>
      <c r="D59" s="391"/>
      <c r="E59" s="391"/>
      <c r="F59" s="391"/>
      <c r="G59" s="392"/>
      <c r="H59" s="126"/>
      <c r="I59" s="121"/>
      <c r="J59" s="121"/>
      <c r="K59" s="121"/>
      <c r="L59" s="1"/>
      <c r="M59" s="404"/>
      <c r="N59" s="137"/>
      <c r="O59" s="1"/>
      <c r="P59" s="404"/>
      <c r="Q59" s="1"/>
      <c r="R59" s="405" t="s">
        <v>67</v>
      </c>
    </row>
    <row r="60" spans="1:18" ht="12.75">
      <c r="A60" s="393"/>
      <c r="B60" s="1"/>
      <c r="C60" s="394" t="s">
        <v>73</v>
      </c>
      <c r="D60" s="394"/>
      <c r="E60" s="394"/>
      <c r="F60" s="394"/>
      <c r="G60" s="394"/>
      <c r="H60" s="141"/>
      <c r="I60" s="141"/>
      <c r="J60" s="141"/>
      <c r="K60" s="141"/>
      <c r="L60" s="1"/>
      <c r="M60" s="1"/>
      <c r="N60" s="138"/>
      <c r="O60" s="1"/>
      <c r="P60" s="1"/>
      <c r="Q60" s="1"/>
      <c r="R60" s="406"/>
    </row>
    <row r="61" spans="1:18" ht="12.75">
      <c r="A61" s="393"/>
      <c r="B61" s="1"/>
      <c r="C61" s="395" t="str">
        <f aca="true" t="shared" si="6" ref="C61:C66">C47</f>
        <v>IL GIUOCO SI CHIUDE ALLE 13.30 DEL 21/04/02</v>
      </c>
      <c r="D61" s="395"/>
      <c r="E61" s="395"/>
      <c r="F61" s="395"/>
      <c r="G61" s="395"/>
      <c r="H61" s="396" t="s">
        <v>70</v>
      </c>
      <c r="I61" s="397"/>
      <c r="J61" s="397"/>
      <c r="K61" s="398"/>
      <c r="L61" s="1"/>
      <c r="M61" s="127"/>
      <c r="N61" s="138"/>
      <c r="O61" s="1"/>
      <c r="P61" s="1"/>
      <c r="Q61" s="1"/>
      <c r="R61" s="406"/>
    </row>
    <row r="62" spans="1:18" ht="19.5" customHeight="1">
      <c r="A62" s="399" t="str">
        <f>A48</f>
        <v>Tenetevi Pronti…..  Sta cadendo un altro muro</v>
      </c>
      <c r="B62" s="16">
        <v>1</v>
      </c>
      <c r="C62" s="402" t="str">
        <f t="shared" si="6"/>
        <v>CUCCIOLO</v>
      </c>
      <c r="D62" s="402"/>
      <c r="E62" s="402" t="str">
        <f>E48</f>
        <v>NEW TIM</v>
      </c>
      <c r="F62" s="402"/>
      <c r="G62" s="1"/>
      <c r="H62" s="142">
        <f aca="true" t="shared" si="7" ref="H62:K66">H48</f>
        <v>51</v>
      </c>
      <c r="I62" s="143" t="str">
        <f t="shared" si="7"/>
        <v>M.M. </v>
      </c>
      <c r="J62" s="142">
        <f t="shared" si="7"/>
        <v>35</v>
      </c>
      <c r="K62" s="143" t="str">
        <f t="shared" si="7"/>
        <v>AD CAPOCCHIAM</v>
      </c>
      <c r="L62" s="1"/>
      <c r="M62" s="4"/>
      <c r="N62" s="138"/>
      <c r="O62" s="1"/>
      <c r="P62" s="4"/>
      <c r="Q62" s="1"/>
      <c r="R62" s="406"/>
    </row>
    <row r="63" spans="1:18" ht="19.5" customHeight="1">
      <c r="A63" s="400"/>
      <c r="B63" s="16">
        <v>2</v>
      </c>
      <c r="C63" s="402" t="str">
        <f t="shared" si="6"/>
        <v>TORMENTINO</v>
      </c>
      <c r="D63" s="402"/>
      <c r="E63" s="402" t="str">
        <f>E49</f>
        <v>TORO LOCO</v>
      </c>
      <c r="F63" s="402"/>
      <c r="G63" s="1"/>
      <c r="H63" s="142">
        <f t="shared" si="7"/>
        <v>42</v>
      </c>
      <c r="I63" s="143" t="str">
        <f t="shared" si="7"/>
        <v>REAL VITELLOZZO</v>
      </c>
      <c r="J63" s="142">
        <f t="shared" si="7"/>
        <v>34</v>
      </c>
      <c r="K63" s="143" t="str">
        <f t="shared" si="7"/>
        <v>CUCCIOLO</v>
      </c>
      <c r="L63" s="1"/>
      <c r="M63" s="4"/>
      <c r="N63" s="138"/>
      <c r="O63" s="1"/>
      <c r="P63" s="4"/>
      <c r="Q63" s="1"/>
      <c r="R63" s="406"/>
    </row>
    <row r="64" spans="1:18" ht="19.5" customHeight="1">
      <c r="A64" s="400"/>
      <c r="B64" s="16">
        <v>3</v>
      </c>
      <c r="C64" s="402" t="str">
        <f t="shared" si="6"/>
        <v>PINTURICCHIO</v>
      </c>
      <c r="D64" s="402"/>
      <c r="E64" s="402" t="str">
        <f>E50</f>
        <v>DIE HARD</v>
      </c>
      <c r="F64" s="402"/>
      <c r="G64" s="1"/>
      <c r="H64" s="142">
        <f t="shared" si="7"/>
        <v>42</v>
      </c>
      <c r="I64" s="143" t="str">
        <f t="shared" si="7"/>
        <v>TORMENTINO</v>
      </c>
      <c r="J64" s="142">
        <f t="shared" si="7"/>
        <v>33</v>
      </c>
      <c r="K64" s="143" t="str">
        <f t="shared" si="7"/>
        <v>LVP</v>
      </c>
      <c r="L64" s="1"/>
      <c r="M64" s="4"/>
      <c r="N64" s="138"/>
      <c r="O64" s="1"/>
      <c r="P64" s="4"/>
      <c r="Q64" s="1"/>
      <c r="R64" s="406"/>
    </row>
    <row r="65" spans="1:18" ht="19.5" customHeight="1">
      <c r="A65" s="400"/>
      <c r="B65" s="16">
        <v>4</v>
      </c>
      <c r="C65" s="402" t="str">
        <f t="shared" si="6"/>
        <v>NO GLOBAL</v>
      </c>
      <c r="D65" s="402"/>
      <c r="E65" s="402" t="str">
        <f>E51</f>
        <v>VITAMINC</v>
      </c>
      <c r="F65" s="402"/>
      <c r="G65" s="1"/>
      <c r="H65" s="142">
        <f t="shared" si="7"/>
        <v>40</v>
      </c>
      <c r="I65" s="143" t="str">
        <f t="shared" si="7"/>
        <v>LES SASICCES</v>
      </c>
      <c r="J65" s="142">
        <f t="shared" si="7"/>
        <v>26</v>
      </c>
      <c r="K65" s="143" t="str">
        <f t="shared" si="7"/>
        <v>NEW TIM</v>
      </c>
      <c r="L65" s="1"/>
      <c r="M65" s="4"/>
      <c r="N65" s="138"/>
      <c r="O65" s="1"/>
      <c r="P65" s="4"/>
      <c r="Q65" s="1"/>
      <c r="R65" s="407"/>
    </row>
    <row r="66" spans="1:18" ht="19.5" customHeight="1">
      <c r="A66" s="400"/>
      <c r="B66" s="16">
        <v>5</v>
      </c>
      <c r="C66" s="402" t="str">
        <f t="shared" si="6"/>
        <v>TRIESTINA </v>
      </c>
      <c r="D66" s="402"/>
      <c r="E66" s="402" t="str">
        <f>E52</f>
        <v>PISA</v>
      </c>
      <c r="F66" s="402"/>
      <c r="G66" s="272"/>
      <c r="H66" s="142">
        <f t="shared" si="7"/>
        <v>36</v>
      </c>
      <c r="I66" s="143" t="str">
        <f t="shared" si="7"/>
        <v>TORO LOCO</v>
      </c>
      <c r="J66" s="142">
        <f t="shared" si="7"/>
        <v>18</v>
      </c>
      <c r="K66" s="143" t="str">
        <f t="shared" si="7"/>
        <v>ALBATROS</v>
      </c>
      <c r="L66" s="1"/>
      <c r="M66" s="4"/>
      <c r="N66" s="138"/>
      <c r="O66" s="1"/>
      <c r="P66" s="4"/>
      <c r="Q66" s="1"/>
      <c r="R66" s="131">
        <f>A59</f>
        <v>32</v>
      </c>
    </row>
    <row r="67" spans="1:18" ht="13.5" thickBot="1">
      <c r="A67" s="400"/>
      <c r="B67" s="1"/>
      <c r="C67" s="378" t="s">
        <v>0</v>
      </c>
      <c r="D67" s="378"/>
      <c r="E67" s="121"/>
      <c r="F67" s="121"/>
      <c r="G67" s="1"/>
      <c r="H67" s="121"/>
      <c r="I67" s="121"/>
      <c r="J67" s="121"/>
      <c r="K67" s="121"/>
      <c r="L67" s="1"/>
      <c r="M67" s="1"/>
      <c r="N67" s="138"/>
      <c r="O67" s="1"/>
      <c r="P67" s="1"/>
      <c r="Q67" s="1"/>
      <c r="R67" s="130"/>
    </row>
    <row r="68" spans="1:18" ht="19.5" customHeight="1" thickBot="1">
      <c r="A68" s="401"/>
      <c r="B68" s="132"/>
      <c r="C68" s="379"/>
      <c r="D68" s="379"/>
      <c r="E68" s="134"/>
      <c r="F68" s="133" t="s">
        <v>68</v>
      </c>
      <c r="G68" s="132"/>
      <c r="H68" s="133"/>
      <c r="I68" s="380" t="s">
        <v>72</v>
      </c>
      <c r="J68" s="381"/>
      <c r="K68" s="254" t="str">
        <f>K54</f>
        <v>€ 25</v>
      </c>
      <c r="L68" s="132"/>
      <c r="M68" s="249"/>
      <c r="N68" s="139"/>
      <c r="O68" s="132"/>
      <c r="P68" s="132"/>
      <c r="Q68" s="132"/>
      <c r="R68" s="135"/>
    </row>
  </sheetData>
  <mergeCells count="114">
    <mergeCell ref="C67:D68"/>
    <mergeCell ref="I68:J68"/>
    <mergeCell ref="A62:A68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R59:R65"/>
    <mergeCell ref="C60:G60"/>
    <mergeCell ref="C61:G61"/>
    <mergeCell ref="H61:K61"/>
    <mergeCell ref="E66:F66"/>
    <mergeCell ref="A57:A58"/>
    <mergeCell ref="C57:G59"/>
    <mergeCell ref="M58:M59"/>
    <mergeCell ref="P58:P59"/>
    <mergeCell ref="A59:A61"/>
    <mergeCell ref="A1:A2"/>
    <mergeCell ref="R3:R9"/>
    <mergeCell ref="C10:D10"/>
    <mergeCell ref="C1:G3"/>
    <mergeCell ref="C4:G4"/>
    <mergeCell ref="C5:G5"/>
    <mergeCell ref="H5:K5"/>
    <mergeCell ref="A3:A5"/>
    <mergeCell ref="P2:P3"/>
    <mergeCell ref="M2:M3"/>
    <mergeCell ref="P16:P17"/>
    <mergeCell ref="A17:A19"/>
    <mergeCell ref="I12:J12"/>
    <mergeCell ref="C6:D6"/>
    <mergeCell ref="C9:D9"/>
    <mergeCell ref="E10:F10"/>
    <mergeCell ref="E6:F6"/>
    <mergeCell ref="E9:F9"/>
    <mergeCell ref="E7:F7"/>
    <mergeCell ref="C7:D7"/>
    <mergeCell ref="R17:R23"/>
    <mergeCell ref="C18:G18"/>
    <mergeCell ref="C19:G19"/>
    <mergeCell ref="H19:K19"/>
    <mergeCell ref="E21:F21"/>
    <mergeCell ref="C22:D22"/>
    <mergeCell ref="E22:F22"/>
    <mergeCell ref="C23:D23"/>
    <mergeCell ref="C15:G17"/>
    <mergeCell ref="M16:M17"/>
    <mergeCell ref="C25:D26"/>
    <mergeCell ref="I26:J26"/>
    <mergeCell ref="A6:A12"/>
    <mergeCell ref="C11:D12"/>
    <mergeCell ref="A15:A16"/>
    <mergeCell ref="C8:D8"/>
    <mergeCell ref="E8:F8"/>
    <mergeCell ref="A29:A30"/>
    <mergeCell ref="C29:G31"/>
    <mergeCell ref="C24:D24"/>
    <mergeCell ref="A20:A26"/>
    <mergeCell ref="C20:D20"/>
    <mergeCell ref="E20:F20"/>
    <mergeCell ref="C21:D21"/>
    <mergeCell ref="A31:A33"/>
    <mergeCell ref="E23:F23"/>
    <mergeCell ref="E24:F24"/>
    <mergeCell ref="R31:R37"/>
    <mergeCell ref="C32:G32"/>
    <mergeCell ref="C33:G33"/>
    <mergeCell ref="H33:K33"/>
    <mergeCell ref="C34:D34"/>
    <mergeCell ref="E34:F34"/>
    <mergeCell ref="E36:F36"/>
    <mergeCell ref="M30:M31"/>
    <mergeCell ref="P30:P31"/>
    <mergeCell ref="C36:D36"/>
    <mergeCell ref="C39:D40"/>
    <mergeCell ref="I40:J40"/>
    <mergeCell ref="A34:A40"/>
    <mergeCell ref="C37:D37"/>
    <mergeCell ref="E37:F37"/>
    <mergeCell ref="C38:D38"/>
    <mergeCell ref="E38:F38"/>
    <mergeCell ref="C35:D35"/>
    <mergeCell ref="E35:F35"/>
    <mergeCell ref="M44:M45"/>
    <mergeCell ref="P44:P45"/>
    <mergeCell ref="R45:R51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4"/>
    <mergeCell ref="I54:J54"/>
    <mergeCell ref="A43:A44"/>
    <mergeCell ref="C43:G45"/>
    <mergeCell ref="A45:A47"/>
    <mergeCell ref="C46:G46"/>
    <mergeCell ref="C47:G47"/>
    <mergeCell ref="H47:K47"/>
    <mergeCell ref="A48:A54"/>
    <mergeCell ref="C48:D48"/>
    <mergeCell ref="T16:U16"/>
    <mergeCell ref="T17:U17"/>
    <mergeCell ref="T18:U18"/>
    <mergeCell ref="T19:U19"/>
  </mergeCells>
  <printOptions horizontalCentered="1" verticalCentered="1"/>
  <pageMargins left="0.2755905511811024" right="0.2362204724409449" top="0.2362204724409449" bottom="0.2362204724409449" header="0.15748031496062992" footer="0.15748031496062992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CAPO</cp:lastModifiedBy>
  <cp:lastPrinted>2002-08-14T13:34:30Z</cp:lastPrinted>
  <dcterms:created xsi:type="dcterms:W3CDTF">1997-10-11T08:20:51Z</dcterms:created>
  <dcterms:modified xsi:type="dcterms:W3CDTF">2004-04-25T07:20:27Z</dcterms:modified>
  <cp:category/>
  <cp:version/>
  <cp:contentType/>
  <cp:contentStatus/>
</cp:coreProperties>
</file>