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20" yWindow="120" windowWidth="15180" windowHeight="8835" tabRatio="595" activeTab="3"/>
  </bookViews>
  <sheets>
    <sheet name="Girone d'andata" sheetId="1" r:id="rId1"/>
    <sheet name="Girone di ritorno" sheetId="2" r:id="rId2"/>
    <sheet name="Fase Clock" sheetId="3" r:id="rId3"/>
    <sheet name="Squadre" sheetId="4" r:id="rId4"/>
    <sheet name="Costi Squadre" sheetId="5" r:id="rId5"/>
    <sheet name="COPPA FANTACINICA" sheetId="6" r:id="rId6"/>
    <sheet name="Schedine" sheetId="7" r:id="rId7"/>
    <sheet name="MONTEPREMI in euro" sheetId="8" r:id="rId8"/>
  </sheets>
  <definedNames>
    <definedName name="_xlnm.Print_Area" localSheetId="5">'COPPA FANTACINICA'!$A$2:$Y$52</definedName>
    <definedName name="_xlnm.Print_Area" localSheetId="2">'Fase Clock'!$C$12:$V$88</definedName>
    <definedName name="_xlnm.Print_Area" localSheetId="0">'Girone d''andata'!$C$12:$U$88</definedName>
    <definedName name="_xlnm.Print_Area" localSheetId="1">'Girone di ritorno'!$C$12:$U$87</definedName>
    <definedName name="_xlnm.Print_Area" localSheetId="7">'MONTEPREMI in euro'!$A$1:$J$36</definedName>
    <definedName name="_xlnm.Print_Area" localSheetId="6">'Schedine'!$A$1:$R$68</definedName>
    <definedName name="_xlnm.Print_Area" localSheetId="3">'Squadre'!$A$1:$AD$62</definedName>
  </definedNames>
  <calcPr fullCalcOnLoad="1"/>
</workbook>
</file>

<file path=xl/sharedStrings.xml><?xml version="1.0" encoding="utf-8"?>
<sst xmlns="http://schemas.openxmlformats.org/spreadsheetml/2006/main" count="1180" uniqueCount="400">
  <si>
    <t>Alfonso Savastano</t>
  </si>
  <si>
    <t>Confermati</t>
  </si>
  <si>
    <t>RL.</t>
  </si>
  <si>
    <t>Nuovi Acquisti</t>
  </si>
  <si>
    <t>Costo £</t>
  </si>
  <si>
    <t>Costo</t>
  </si>
  <si>
    <t>TAGLI    PERDITE</t>
  </si>
  <si>
    <t>TOTALE SPESO</t>
  </si>
  <si>
    <t>TAGLI   RICAVI</t>
  </si>
  <si>
    <t>SALDO</t>
  </si>
  <si>
    <t>Albatros</t>
  </si>
  <si>
    <t>New Tim</t>
  </si>
  <si>
    <t xml:space="preserve">Tel:328 0717305                   089  853795             </t>
  </si>
  <si>
    <t>Peppe Liguori</t>
  </si>
  <si>
    <t>centrospesa@tin.it</t>
  </si>
  <si>
    <t>Francesco D'auria</t>
  </si>
  <si>
    <t>f.dauria@tin.it</t>
  </si>
  <si>
    <t>Aggiornato al</t>
  </si>
  <si>
    <t>LEGA FANTACALCIO</t>
  </si>
  <si>
    <t>In grassetto gli acquisti nelle aste succesive</t>
  </si>
  <si>
    <t>Si ringrazia "Il corriere di Fantacinico" per averci fornito i recapiti telefonici</t>
  </si>
  <si>
    <t>Laudano Vi Punirà</t>
  </si>
  <si>
    <t>Tel: 329 6118890                            089 877230</t>
  </si>
  <si>
    <t>Alfonso Torino</t>
  </si>
  <si>
    <t>alfonsotorino@hotmail.com</t>
  </si>
  <si>
    <t>P</t>
  </si>
  <si>
    <t>D</t>
  </si>
  <si>
    <t>C</t>
  </si>
  <si>
    <t>A</t>
  </si>
  <si>
    <t>TORMENTINO</t>
  </si>
  <si>
    <t>AD CAPOCCHIAM</t>
  </si>
  <si>
    <t>Punti</t>
  </si>
  <si>
    <t>NEW TIM</t>
  </si>
  <si>
    <t>MediaFpt</t>
  </si>
  <si>
    <t>LES SASICCES</t>
  </si>
  <si>
    <t>LAUDANO VI PUNIRA'</t>
  </si>
  <si>
    <t>MO MUORI</t>
  </si>
  <si>
    <t>CUCCIOLO</t>
  </si>
  <si>
    <t>TORO LOCO</t>
  </si>
  <si>
    <t>ALBATROS</t>
  </si>
  <si>
    <t>SQUADRE</t>
  </si>
  <si>
    <t>PT</t>
  </si>
  <si>
    <t>F.PUNTI</t>
  </si>
  <si>
    <t>M.F.</t>
  </si>
  <si>
    <t>1a</t>
  </si>
  <si>
    <t>CLASSIFICA</t>
  </si>
  <si>
    <t>FP</t>
  </si>
  <si>
    <t>MDFP</t>
  </si>
  <si>
    <t xml:space="preserve">M.M. </t>
  </si>
  <si>
    <t>LVP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</si>
  <si>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</si>
  <si>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</si>
  <si>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</si>
  <si>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</si>
  <si>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</si>
  <si>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</si>
  <si>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</si>
  <si>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</si>
  <si>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</si>
  <si>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</si>
  <si>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</si>
  <si>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</si>
  <si>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</si>
  <si>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</si>
  <si>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</si>
  <si>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</si>
  <si>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</si>
  <si>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Aggiorna Classifica</t>
  </si>
  <si>
    <t>CTRL+C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</si>
  <si>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</si>
  <si>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</si>
  <si>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</si>
  <si>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</si>
  <si>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</si>
  <si>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</si>
  <si>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</si>
  <si>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</si>
  <si>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</si>
  <si>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TURNO PRELIMINARE</t>
  </si>
  <si>
    <t xml:space="preserve">Quarti </t>
  </si>
  <si>
    <t>Semifinale</t>
  </si>
  <si>
    <t>Andata</t>
  </si>
  <si>
    <t>Finalissima</t>
  </si>
  <si>
    <t>Ritorno</t>
  </si>
  <si>
    <t>Totocinico riepilogo settimanale 2001-2002</t>
  </si>
  <si>
    <t>SK GIOCATE</t>
  </si>
  <si>
    <t>TOTALE</t>
  </si>
  <si>
    <t>QUOTA CUPPINO</t>
  </si>
  <si>
    <t>QUOTA JACKPOT</t>
  </si>
  <si>
    <t>CASSA</t>
  </si>
  <si>
    <t>TOTALE QUOTA JACKPOT</t>
  </si>
  <si>
    <t>JACKPOT VINTI</t>
  </si>
  <si>
    <t>morosi</t>
  </si>
  <si>
    <t>mazzi apierti</t>
  </si>
  <si>
    <t>totali</t>
  </si>
  <si>
    <t>Concorso</t>
  </si>
  <si>
    <t>Totocinico</t>
  </si>
  <si>
    <t>"AL SERVIZIO DEL CUPPINO"</t>
  </si>
  <si>
    <t>Classifica</t>
  </si>
  <si>
    <t>JACKPOT</t>
  </si>
  <si>
    <t>LA CANARIA</t>
  </si>
  <si>
    <t>PERUZZI</t>
  </si>
  <si>
    <t>PAGLIUCA</t>
  </si>
  <si>
    <t>THURAM</t>
  </si>
  <si>
    <t>NESTA</t>
  </si>
  <si>
    <t>SAMUEL</t>
  </si>
  <si>
    <t>MATERAZZI</t>
  </si>
  <si>
    <t>FALCONE</t>
  </si>
  <si>
    <t>ZANETTI J.</t>
  </si>
  <si>
    <t>LANNA</t>
  </si>
  <si>
    <t>ZAURI</t>
  </si>
  <si>
    <t>LEGROTTAGLIE</t>
  </si>
  <si>
    <t>CRIBARI</t>
  </si>
  <si>
    <t>STANKOVIC</t>
  </si>
  <si>
    <t>PECCHIA</t>
  </si>
  <si>
    <t>OBODO</t>
  </si>
  <si>
    <t>BACHINI</t>
  </si>
  <si>
    <t>DI BIAGIO</t>
  </si>
  <si>
    <t>SHEVCHENKO</t>
  </si>
  <si>
    <t>VIERI</t>
  </si>
  <si>
    <t>SIGNORI</t>
  </si>
  <si>
    <t>MARAZZINA</t>
  </si>
  <si>
    <t>DI NATALE</t>
  </si>
  <si>
    <t>ADRIANO</t>
  </si>
  <si>
    <t>ROCCHI</t>
  </si>
  <si>
    <t>CARACCIOLO</t>
  </si>
  <si>
    <t>LUPATELLI</t>
  </si>
  <si>
    <t>FREY</t>
  </si>
  <si>
    <t>ANTONIOLI</t>
  </si>
  <si>
    <t>DIDA</t>
  </si>
  <si>
    <t>SERENI</t>
  </si>
  <si>
    <t>DE SANCTIS</t>
  </si>
  <si>
    <t>CAFU'</t>
  </si>
  <si>
    <t>CANDELA'</t>
  </si>
  <si>
    <t>MONTERO</t>
  </si>
  <si>
    <t>CORDOBA</t>
  </si>
  <si>
    <t>ZE MARIA</t>
  </si>
  <si>
    <t>CANNAVARO F.</t>
  </si>
  <si>
    <t>D'ANNA</t>
  </si>
  <si>
    <t>DIANA</t>
  </si>
  <si>
    <t>FERRARA</t>
  </si>
  <si>
    <t>DI LORETO</t>
  </si>
  <si>
    <t>NEGRO</t>
  </si>
  <si>
    <t>ZACCARDO</t>
  </si>
  <si>
    <t>FERRARI</t>
  </si>
  <si>
    <t>CASTELLINI M.</t>
  </si>
  <si>
    <t>MARTINEZ VIDAL</t>
  </si>
  <si>
    <t>SERIC</t>
  </si>
  <si>
    <t>BERRETTA</t>
  </si>
  <si>
    <t>ZAMBROTTA</t>
  </si>
  <si>
    <t>GATTUSO</t>
  </si>
  <si>
    <t>CAMORANESI</t>
  </si>
  <si>
    <t>ZANETTI C.</t>
  </si>
  <si>
    <t>CASTROMAN</t>
  </si>
  <si>
    <t>BRIGHI</t>
  </si>
  <si>
    <t>APPIAH</t>
  </si>
  <si>
    <t>MARESCA</t>
  </si>
  <si>
    <t>LIMA</t>
  </si>
  <si>
    <t>SERGINHO</t>
  </si>
  <si>
    <t>MAURI</t>
  </si>
  <si>
    <t>DONATI</t>
  </si>
  <si>
    <t>NERVO</t>
  </si>
  <si>
    <t>PINZI</t>
  </si>
  <si>
    <t>MILANETTO</t>
  </si>
  <si>
    <t>CHIESA</t>
  </si>
  <si>
    <t>MONTELLA</t>
  </si>
  <si>
    <t>COSSATO F.</t>
  </si>
  <si>
    <t>AMORUSO</t>
  </si>
  <si>
    <t>DI MICHELE</t>
  </si>
  <si>
    <t>TOMASSON</t>
  </si>
  <si>
    <t>CORRADI</t>
  </si>
  <si>
    <t>BONAZZOLI</t>
  </si>
  <si>
    <t>IAQUINTA</t>
  </si>
  <si>
    <t>SCHEDINA N°</t>
  </si>
  <si>
    <t>BALESTRI</t>
  </si>
  <si>
    <t>clakk@tiscali.it</t>
  </si>
  <si>
    <t>Costo 50 EuroCent</t>
  </si>
  <si>
    <t>NATALI</t>
  </si>
  <si>
    <t>FAVALLI</t>
  </si>
  <si>
    <t>PANCARO</t>
  </si>
  <si>
    <t>BELLERI</t>
  </si>
  <si>
    <t>montella miccoli grosso ze maria adriano lamochi lopez fiore del piero tosto</t>
  </si>
  <si>
    <t>Montepremi Scarso, Cuppino Scomparso</t>
  </si>
  <si>
    <t>petruzzi, j.zanetti, zambrotta caccia</t>
  </si>
  <si>
    <t>IL GIUOCO SI CHIUDE ALLE 13.30 DEL 01/02/03</t>
  </si>
  <si>
    <t>MANNINGER</t>
  </si>
  <si>
    <t>BELARDI</t>
  </si>
  <si>
    <t>DAINELLI</t>
  </si>
  <si>
    <t>GILARDINO</t>
  </si>
  <si>
    <t>VIGNAROLI</t>
  </si>
  <si>
    <t>SOTTIL</t>
  </si>
  <si>
    <t>&gt;</t>
  </si>
  <si>
    <t>VANILLA SKY</t>
  </si>
  <si>
    <t xml:space="preserve">            Tel.: 339 6448386                  089 853039</t>
  </si>
  <si>
    <t>Salvatore De Angelis</t>
  </si>
  <si>
    <t>deangelis82@tin.it</t>
  </si>
  <si>
    <t>G.ROSSI</t>
  </si>
  <si>
    <t>SCARPI</t>
  </si>
  <si>
    <t>FRANCESCHINI I.</t>
  </si>
  <si>
    <t>CARROZZIERI</t>
  </si>
  <si>
    <t>CUFRE'</t>
  </si>
  <si>
    <t>NEDVED</t>
  </si>
  <si>
    <t>EMRE</t>
  </si>
  <si>
    <t>MARTINS</t>
  </si>
  <si>
    <t>PIRLO</t>
  </si>
  <si>
    <t>LEDESMA</t>
  </si>
  <si>
    <t>BUSCE'</t>
  </si>
  <si>
    <t>AMELIA</t>
  </si>
  <si>
    <t>NAKATA</t>
  </si>
  <si>
    <t>SANTANA</t>
  </si>
  <si>
    <t>D'AVERSA</t>
  </si>
  <si>
    <t>CASSETTI</t>
  </si>
  <si>
    <t>TOTTI</t>
  </si>
  <si>
    <t>LOPEZ C.</t>
  </si>
  <si>
    <t xml:space="preserve"> CASSANO</t>
  </si>
  <si>
    <t>SPARTAK MANOWAR</t>
  </si>
  <si>
    <t>Tel: 328 4862435                      089  877038</t>
  </si>
  <si>
    <t xml:space="preserve">3284716545                        089851598
</t>
  </si>
  <si>
    <t>metalgraal@tiscalinet.it</t>
  </si>
  <si>
    <t>KALDAZE</t>
  </si>
  <si>
    <t>FALSINI</t>
  </si>
  <si>
    <t>NAKAMURA</t>
  </si>
  <si>
    <t>PIZZARRO</t>
  </si>
  <si>
    <t>MORFEO</t>
  </si>
  <si>
    <t>COZZA</t>
  </si>
  <si>
    <t>INZAGHI F.</t>
  </si>
  <si>
    <t>MICOLLI</t>
  </si>
  <si>
    <t>M.M. (MO' MUORI)</t>
  </si>
  <si>
    <t>Tel: 089 852744                                 348 6528436</t>
  </si>
  <si>
    <t>Peppe Cioffi</t>
  </si>
  <si>
    <t>E.Mail:</t>
  </si>
  <si>
    <t>TOLDO</t>
  </si>
  <si>
    <t>FONTANA</t>
  </si>
  <si>
    <t>BONERA</t>
  </si>
  <si>
    <t>PANUCCI</t>
  </si>
  <si>
    <t>MALDINI</t>
  </si>
  <si>
    <t>BERTOTTO</t>
  </si>
  <si>
    <t>EMERSON</t>
  </si>
  <si>
    <t>PERROTTA</t>
  </si>
  <si>
    <t>JANKULOVSKI</t>
  </si>
  <si>
    <t>DEL PIERO</t>
  </si>
  <si>
    <t>SCULLI</t>
  </si>
  <si>
    <t>CORDAZ</t>
  </si>
  <si>
    <t>MIHAJLOVIC</t>
  </si>
  <si>
    <t>BETTARINI</t>
  </si>
  <si>
    <t>DONI</t>
  </si>
  <si>
    <t>DEROSSI</t>
  </si>
  <si>
    <t>BAZZANI</t>
  </si>
  <si>
    <t>VENTOLA</t>
  </si>
  <si>
    <t>VUCINIC</t>
  </si>
  <si>
    <t>I CUCCIOLI</t>
  </si>
  <si>
    <t>Tel:  389 6729968</t>
  </si>
  <si>
    <t>MARCHEGGIANI</t>
  </si>
  <si>
    <t>GIACOMAZZI</t>
  </si>
  <si>
    <t>TADDEI</t>
  </si>
  <si>
    <t>MOZART</t>
  </si>
  <si>
    <t>RECOBA</t>
  </si>
  <si>
    <t>CAREW</t>
  </si>
  <si>
    <t>KAMARA</t>
  </si>
  <si>
    <t>FAVA</t>
  </si>
  <si>
    <t>PELLIZZOLI</t>
  </si>
  <si>
    <t>ZOTTI</t>
  </si>
  <si>
    <t>SEEDORF</t>
  </si>
  <si>
    <t>KAKA</t>
  </si>
  <si>
    <t>BAIOCCO</t>
  </si>
  <si>
    <t>VOLPI</t>
  </si>
  <si>
    <t>DALLA BONA</t>
  </si>
  <si>
    <t>CHEVANTON</t>
  </si>
  <si>
    <t>Tormentino</t>
  </si>
  <si>
    <t xml:space="preserve">         Tel: 333 4204079                               089 852490</t>
  </si>
  <si>
    <t>Fiorenza Giuseppe</t>
  </si>
  <si>
    <t>fiorenza@trisaia.enea.it</t>
  </si>
  <si>
    <t>BUFFON</t>
  </si>
  <si>
    <t>CHIMENTI</t>
  </si>
  <si>
    <t>KALAC</t>
  </si>
  <si>
    <t>ODDO</t>
  </si>
  <si>
    <t>SENSINI</t>
  </si>
  <si>
    <t>STAM</t>
  </si>
  <si>
    <t>TUDOR</t>
  </si>
  <si>
    <t>MORO</t>
  </si>
  <si>
    <t>CESAR</t>
  </si>
  <si>
    <t>FIORE*</t>
  </si>
  <si>
    <t>COLUCCI G.</t>
  </si>
  <si>
    <t>GRELLA</t>
  </si>
  <si>
    <t>PELISSIER</t>
  </si>
  <si>
    <t>DEL VECCHIO</t>
  </si>
  <si>
    <t>BUCCI</t>
  </si>
  <si>
    <t>MANCINI</t>
  </si>
  <si>
    <t>ZENONI C.</t>
  </si>
  <si>
    <t>SEMIOLI</t>
  </si>
  <si>
    <t>LOCATELLI</t>
  </si>
  <si>
    <t>FLACHI</t>
  </si>
  <si>
    <t>FLO</t>
  </si>
  <si>
    <t>Les Sasicces</t>
  </si>
  <si>
    <t>Tel :  347 9686612                   089 851348</t>
  </si>
  <si>
    <t>Gaetano Coppola</t>
  </si>
  <si>
    <t>coppolag@inwind.it</t>
  </si>
  <si>
    <t>ABBIATI</t>
  </si>
  <si>
    <t>MORETTI</t>
  </si>
  <si>
    <t>KROLDRUP</t>
  </si>
  <si>
    <t>CEVOLI</t>
  </si>
  <si>
    <t>JORGENSEN</t>
  </si>
  <si>
    <t>TACCHINARDI</t>
  </si>
  <si>
    <t>MATUZALEM</t>
  </si>
  <si>
    <t>TREZEGUET</t>
  </si>
  <si>
    <t>DI VAIO</t>
  </si>
  <si>
    <t>CASTELLAZZI</t>
  </si>
  <si>
    <t>CHIVU</t>
  </si>
  <si>
    <t>GRANDONI</t>
  </si>
  <si>
    <t>KILY GONZALES</t>
  </si>
  <si>
    <t>DACOURT</t>
  </si>
  <si>
    <t>PAREDES</t>
  </si>
  <si>
    <t>BAGGIO R.</t>
  </si>
  <si>
    <t>INZAGHI S.</t>
  </si>
  <si>
    <t>LUCCHINI</t>
  </si>
  <si>
    <t>RUI  COSTA</t>
  </si>
  <si>
    <t>BARONE</t>
  </si>
  <si>
    <t>VAN DER MEYDE</t>
  </si>
  <si>
    <t>BRESCIANO</t>
  </si>
  <si>
    <t>FRANCESCHINI D.</t>
  </si>
  <si>
    <t>CRUZ</t>
  </si>
  <si>
    <t>AMAURI</t>
  </si>
  <si>
    <t>Fantacinico 2003/2004</t>
  </si>
  <si>
    <t>LES SASSICES</t>
  </si>
  <si>
    <t>TONETTO</t>
  </si>
  <si>
    <t>MARASCO</t>
  </si>
  <si>
    <t>DONADEL</t>
  </si>
  <si>
    <t>CUCCIARI</t>
  </si>
  <si>
    <t>SICIGNANO</t>
  </si>
  <si>
    <t>BARZAGLI</t>
  </si>
  <si>
    <t>CARBONE</t>
  </si>
  <si>
    <t>COCO</t>
  </si>
  <si>
    <t>MUZZI</t>
  </si>
  <si>
    <t>STOVINI</t>
  </si>
  <si>
    <t>ADANI</t>
  </si>
  <si>
    <t>PANDEV</t>
  </si>
  <si>
    <t>ZEBINA</t>
  </si>
  <si>
    <t>ABRUZZESE</t>
  </si>
  <si>
    <t>MARCHIONNI</t>
  </si>
  <si>
    <t>PASQUALE</t>
  </si>
  <si>
    <t>JUNIOR</t>
  </si>
  <si>
    <t>CAMPEDELLI</t>
  </si>
  <si>
    <t>AGLIARDI</t>
  </si>
  <si>
    <t>IGNOFFO</t>
  </si>
  <si>
    <t>BOJINOV</t>
  </si>
  <si>
    <t xml:space="preserve">Tel.: casa 089 852597                             ufficio:  089 853480               cell: 347 2941636 </t>
  </si>
  <si>
    <t>CIPRIANI</t>
  </si>
  <si>
    <t>BELLUCCI</t>
  </si>
  <si>
    <t>FABIANO</t>
  </si>
  <si>
    <t>CANNAVARO P.</t>
  </si>
  <si>
    <t>VARGAS</t>
  </si>
  <si>
    <t>MUNTARI</t>
  </si>
  <si>
    <t>CONTE A.</t>
  </si>
  <si>
    <t>GRABBI</t>
  </si>
  <si>
    <t>KALLON</t>
  </si>
  <si>
    <t>ZANCOPE'</t>
  </si>
  <si>
    <t>CONTE M.</t>
  </si>
  <si>
    <t>DOMIZZI</t>
  </si>
  <si>
    <t>RENARD</t>
  </si>
  <si>
    <t>LIVERANI</t>
  </si>
  <si>
    <t>RAVANELLI</t>
  </si>
  <si>
    <t>FRESI</t>
  </si>
  <si>
    <t>LUCIANO</t>
  </si>
  <si>
    <t>BUCCHI</t>
  </si>
  <si>
    <t>ROQUE JUNIOR</t>
  </si>
  <si>
    <t>BOVO</t>
  </si>
  <si>
    <t>GAMBERINI</t>
  </si>
  <si>
    <t>VANNUCCHI</t>
  </si>
  <si>
    <t>STELLONE</t>
  </si>
  <si>
    <t>MAKINWA</t>
  </si>
  <si>
    <t>CASTELLINI P.</t>
  </si>
  <si>
    <t>MAYER</t>
  </si>
  <si>
    <t>COLUCCI L.</t>
  </si>
  <si>
    <t>BLASI</t>
  </si>
  <si>
    <t>BOLANO</t>
  </si>
  <si>
    <t>RAPAJC</t>
  </si>
  <si>
    <t>COUTO</t>
  </si>
  <si>
    <t>TEDESCO G.</t>
  </si>
  <si>
    <t>ZALAYETA</t>
  </si>
  <si>
    <t>PARDINI</t>
  </si>
  <si>
    <t>COMOTTO</t>
  </si>
  <si>
    <t>ZANCHI</t>
  </si>
  <si>
    <t>ZANCHETTA</t>
  </si>
  <si>
    <t>TARE</t>
  </si>
  <si>
    <t>SQUADRA</t>
  </si>
  <si>
    <t>SPESA TOTALE</t>
  </si>
  <si>
    <t>TAGLI PERDITE</t>
  </si>
  <si>
    <t>TAGLI RICAVI</t>
  </si>
  <si>
    <t xml:space="preserve">PUNTI </t>
  </si>
  <si>
    <t>COSTO/PUNTO</t>
  </si>
  <si>
    <t xml:space="preserve"> 29-2-2004</t>
  </si>
  <si>
    <t xml:space="preserve">   10-4-2004</t>
  </si>
  <si>
    <t>LAUDANO VI Punira'</t>
  </si>
  <si>
    <t>Mo Mouori</t>
  </si>
  <si>
    <t>I Cuccioli</t>
  </si>
  <si>
    <t xml:space="preserve">Spartak </t>
  </si>
  <si>
    <t>Vanilla Sky</t>
  </si>
  <si>
    <t xml:space="preserve">ANDATA    </t>
  </si>
  <si>
    <t xml:space="preserve">RITORNO    </t>
  </si>
  <si>
    <t>Campione Coppa Fantacinica 2003/2004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</si>
</sst>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E+00"/>
    <numFmt numFmtId="172" formatCode="d\-mmm\-yy"/>
    <numFmt numFmtId="173" formatCode="#,##0_ ;\-#,##0\ "/>
    <numFmt numFmtId="174" formatCode="00000"/>
    <numFmt numFmtId="175" formatCode="0.000"/>
    <numFmt numFmtId="176" formatCode="d\ mmmm\ yyyy"/>
    <numFmt numFmtId="177" formatCode="[$$-80A]#,##0_ ;\-[$$-80A]#,##0\ "/>
    <numFmt numFmtId="178" formatCode="#,##0.00_ ;\-#,##0.00\ "/>
    <numFmt numFmtId="179" formatCode="&quot;L.&quot;\ #,##0"/>
    <numFmt numFmtId="180" formatCode="[$€-2]\ #,##0"/>
    <numFmt numFmtId="181" formatCode="[$€-2]\ #,##0.00"/>
    <numFmt numFmtId="182" formatCode="_-[$€-2]\ * #,##0.00_-;\-[$€-2]\ * #,##0.00_-;_-[$€-2]\ * &quot;-&quot;??_-"/>
    <numFmt numFmtId="183" formatCode="[$€-2]\ #,##0;\-[$€-2]\ #,##0"/>
    <numFmt numFmtId="184" formatCode="[$€-2]\ #,##0.00;[Red]\-[$€-2]\ #,##0.00"/>
    <numFmt numFmtId="185" formatCode="#,##0\ [$€-1]"/>
    <numFmt numFmtId="186" formatCode="#,##0.00\ [$€-1]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76">
    <font>
      <sz val="10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vantGarde Bk BT"/>
      <family val="2"/>
    </font>
    <font>
      <i/>
      <sz val="14"/>
      <name val="Arial"/>
      <family val="2"/>
    </font>
    <font>
      <sz val="8"/>
      <name val="Tahoma"/>
      <family val="2"/>
    </font>
    <font>
      <b/>
      <sz val="10"/>
      <name val="Allegro BT"/>
      <family val="5"/>
    </font>
    <font>
      <i/>
      <sz val="8"/>
      <name val="Arial"/>
      <family val="2"/>
    </font>
    <font>
      <sz val="8"/>
      <name val="Arial"/>
      <family val="2"/>
    </font>
    <font>
      <sz val="10"/>
      <name val="Allegro BT"/>
      <family val="5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merType Md BT"/>
      <family val="1"/>
    </font>
    <font>
      <sz val="10"/>
      <name val="Arial Black"/>
      <family val="2"/>
    </font>
    <font>
      <i/>
      <sz val="10"/>
      <name val="Arial Black"/>
      <family val="2"/>
    </font>
    <font>
      <sz val="9"/>
      <name val="Arial Black"/>
      <family val="2"/>
    </font>
    <font>
      <b/>
      <sz val="14"/>
      <name val="Garamond"/>
      <family val="1"/>
    </font>
    <font>
      <b/>
      <i/>
      <sz val="14"/>
      <name val="Garamond"/>
      <family val="1"/>
    </font>
    <font>
      <b/>
      <sz val="10"/>
      <name val="Garamond"/>
      <family val="1"/>
    </font>
    <font>
      <sz val="9"/>
      <name val="Comic Sans MS"/>
      <family val="4"/>
    </font>
    <font>
      <b/>
      <i/>
      <sz val="10"/>
      <name val="Comic Sans MS"/>
      <family val="4"/>
    </font>
    <font>
      <b/>
      <i/>
      <sz val="20"/>
      <name val="Comic Sans MS"/>
      <family val="4"/>
    </font>
    <font>
      <sz val="20"/>
      <name val="Arial"/>
      <family val="2"/>
    </font>
    <font>
      <sz val="24"/>
      <name val="Arial"/>
      <family val="2"/>
    </font>
    <font>
      <b/>
      <sz val="10"/>
      <name val="LinePrinter"/>
      <family val="3"/>
    </font>
    <font>
      <sz val="10"/>
      <name val="LinePrinter"/>
      <family val="3"/>
    </font>
    <font>
      <b/>
      <sz val="10"/>
      <name val="MS Serif"/>
      <family val="1"/>
    </font>
    <font>
      <b/>
      <sz val="10"/>
      <name val="Comic Sans MS"/>
      <family val="4"/>
    </font>
    <font>
      <sz val="16"/>
      <name val="Arial"/>
      <family val="2"/>
    </font>
    <font>
      <b/>
      <i/>
      <sz val="8"/>
      <name val="Comic Sans MS"/>
      <family val="4"/>
    </font>
    <font>
      <i/>
      <sz val="16"/>
      <name val="Arial"/>
      <family val="2"/>
    </font>
    <font>
      <b/>
      <sz val="13.5"/>
      <name val="MS Serif"/>
      <family val="1"/>
    </font>
    <font>
      <b/>
      <i/>
      <sz val="12"/>
      <name val="Comic Sans MS"/>
      <family val="4"/>
    </font>
    <font>
      <b/>
      <i/>
      <sz val="18"/>
      <name val="Comic Sans MS"/>
      <family val="4"/>
    </font>
    <font>
      <sz val="40"/>
      <name val="Trebuchet MS"/>
      <family val="2"/>
    </font>
    <font>
      <i/>
      <sz val="36"/>
      <name val="Times New Roman"/>
      <family val="1"/>
    </font>
    <font>
      <b/>
      <sz val="20"/>
      <name val="Swiss742SWC"/>
      <family val="2"/>
    </font>
    <font>
      <sz val="9"/>
      <name val="Garamond"/>
      <family val="1"/>
    </font>
    <font>
      <sz val="10"/>
      <name val="Times New Roman"/>
      <family val="1"/>
    </font>
    <font>
      <sz val="8"/>
      <name val="Verdana"/>
      <family val="2"/>
    </font>
    <font>
      <sz val="5"/>
      <name val="Verdana"/>
      <family val="2"/>
    </font>
    <font>
      <b/>
      <sz val="8"/>
      <name val="Arial Narrow"/>
      <family val="2"/>
    </font>
    <font>
      <b/>
      <i/>
      <sz val="9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7.5"/>
      <name val="Verdana"/>
      <family val="2"/>
    </font>
    <font>
      <b/>
      <i/>
      <sz val="26"/>
      <color indexed="8"/>
      <name val="Comic Sans MS"/>
      <family val="4"/>
    </font>
    <font>
      <sz val="16"/>
      <color indexed="8"/>
      <name val="Arial"/>
      <family val="2"/>
    </font>
    <font>
      <b/>
      <sz val="9"/>
      <name val="Comic Sans MS"/>
      <family val="4"/>
    </font>
    <font>
      <b/>
      <i/>
      <sz val="8"/>
      <name val="Batang"/>
      <family val="1"/>
    </font>
    <font>
      <b/>
      <sz val="8"/>
      <name val="Times New Roman"/>
      <family val="1"/>
    </font>
    <font>
      <sz val="11"/>
      <name val="Arial TUR"/>
      <family val="2"/>
    </font>
    <font>
      <b/>
      <sz val="10"/>
      <name val="Arial TUR"/>
      <family val="2"/>
    </font>
    <font>
      <u val="single"/>
      <sz val="16"/>
      <color indexed="12"/>
      <name val="Arial"/>
      <family val="0"/>
    </font>
    <font>
      <u val="single"/>
      <sz val="24"/>
      <color indexed="12"/>
      <name val="Arial"/>
      <family val="0"/>
    </font>
    <font>
      <u val="single"/>
      <sz val="14"/>
      <color indexed="12"/>
      <name val="Arial"/>
      <family val="2"/>
    </font>
    <font>
      <u val="single"/>
      <sz val="8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u val="single"/>
      <sz val="10"/>
      <name val="Arial"/>
      <family val="2"/>
    </font>
    <font>
      <b/>
      <sz val="12"/>
      <name val="Garamond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slantDashDot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slantDashDot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ashed"/>
      <right style="mediumDashDotDot"/>
      <top style="mediumDashDotDot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 style="dashed"/>
      <top style="mediumDashDotDot"/>
      <bottom style="medium"/>
    </border>
    <border>
      <left style="dashed"/>
      <right style="dashed"/>
      <top style="mediumDashDotDot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6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41" fontId="3" fillId="0" borderId="12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2" fontId="9" fillId="0" borderId="0" xfId="0" applyNumberFormat="1" applyFont="1" applyFill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1" fontId="19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0" fontId="4" fillId="0" borderId="2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6" xfId="0" applyFont="1" applyBorder="1" applyAlignment="1">
      <alignment/>
    </xf>
    <xf numFmtId="172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170" fontId="10" fillId="0" borderId="23" xfId="0" applyNumberFormat="1" applyFont="1" applyBorder="1" applyAlignment="1">
      <alignment horizontal="center"/>
    </xf>
    <xf numFmtId="170" fontId="10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8" fillId="0" borderId="28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70" fontId="1" fillId="0" borderId="29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8" fillId="0" borderId="0" xfId="0" applyFont="1" applyAlignment="1">
      <alignment/>
    </xf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0" fontId="18" fillId="0" borderId="0" xfId="0" applyNumberFormat="1" applyFont="1" applyAlignment="1">
      <alignment/>
    </xf>
    <xf numFmtId="0" fontId="18" fillId="0" borderId="3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1" fontId="24" fillId="0" borderId="0" xfId="0" applyNumberFormat="1" applyFont="1" applyBorder="1" applyAlignment="1">
      <alignment horizontal="center"/>
    </xf>
    <xf numFmtId="170" fontId="1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170" fontId="0" fillId="0" borderId="0" xfId="0" applyNumberFormat="1" applyAlignment="1">
      <alignment/>
    </xf>
    <xf numFmtId="1" fontId="24" fillId="0" borderId="0" xfId="0" applyNumberFormat="1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6" xfId="0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 textRotation="90"/>
    </xf>
    <xf numFmtId="170" fontId="26" fillId="0" borderId="0" xfId="0" applyNumberFormat="1" applyFont="1" applyFill="1" applyBorder="1" applyAlignment="1">
      <alignment horizontal="center" textRotation="90"/>
    </xf>
    <xf numFmtId="170" fontId="27" fillId="0" borderId="0" xfId="0" applyNumberFormat="1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170" fontId="3" fillId="0" borderId="6" xfId="0" applyNumberFormat="1" applyFont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/>
    </xf>
    <xf numFmtId="170" fontId="1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1" fillId="2" borderId="39" xfId="0" applyFont="1" applyFill="1" applyBorder="1" applyAlignment="1">
      <alignment horizontal="center"/>
    </xf>
    <xf numFmtId="170" fontId="10" fillId="0" borderId="40" xfId="0" applyNumberFormat="1" applyFont="1" applyBorder="1" applyAlignment="1">
      <alignment horizontal="center"/>
    </xf>
    <xf numFmtId="170" fontId="10" fillId="0" borderId="20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170" fontId="1" fillId="0" borderId="27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170" fontId="1" fillId="0" borderId="45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18" fillId="0" borderId="0" xfId="0" applyFont="1" applyBorder="1" applyAlignment="1">
      <alignment horizontal="center" textRotation="90"/>
    </xf>
    <xf numFmtId="0" fontId="4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4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4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 horizontal="center"/>
    </xf>
    <xf numFmtId="43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3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textRotation="180"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179" fontId="0" fillId="0" borderId="57" xfId="0" applyNumberFormat="1" applyBorder="1" applyAlignment="1">
      <alignment horizontal="center"/>
    </xf>
    <xf numFmtId="0" fontId="4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1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right" vertical="center"/>
    </xf>
    <xf numFmtId="0" fontId="6" fillId="0" borderId="61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41" fontId="6" fillId="0" borderId="61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6" fillId="0" borderId="63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Continuous" vertical="center"/>
    </xf>
    <xf numFmtId="41" fontId="3" fillId="0" borderId="53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 wrapText="1"/>
    </xf>
    <xf numFmtId="41" fontId="11" fillId="0" borderId="20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right" vertical="center"/>
    </xf>
    <xf numFmtId="41" fontId="0" fillId="0" borderId="34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1" fontId="6" fillId="0" borderId="48" xfId="0" applyNumberFormat="1" applyFont="1" applyFill="1" applyBorder="1" applyAlignment="1">
      <alignment horizontal="right" vertical="center"/>
    </xf>
    <xf numFmtId="172" fontId="9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9" fontId="0" fillId="0" borderId="6" xfId="22" applyNumberFormat="1" applyBorder="1" applyAlignment="1">
      <alignment/>
    </xf>
    <xf numFmtId="0" fontId="0" fillId="0" borderId="27" xfId="0" applyBorder="1" applyAlignment="1">
      <alignment/>
    </xf>
    <xf numFmtId="182" fontId="23" fillId="0" borderId="34" xfId="17" applyFont="1" applyBorder="1" applyAlignment="1">
      <alignment/>
    </xf>
    <xf numFmtId="181" fontId="23" fillId="0" borderId="34" xfId="22" applyNumberFormat="1" applyFont="1" applyBorder="1" applyAlignment="1">
      <alignment/>
    </xf>
    <xf numFmtId="168" fontId="9" fillId="0" borderId="34" xfId="0" applyNumberFormat="1" applyFont="1" applyBorder="1" applyAlignment="1">
      <alignment/>
    </xf>
    <xf numFmtId="39" fontId="0" fillId="0" borderId="34" xfId="22" applyNumberFormat="1" applyBorder="1" applyAlignment="1">
      <alignment/>
    </xf>
    <xf numFmtId="0" fontId="6" fillId="0" borderId="34" xfId="0" applyFont="1" applyBorder="1" applyAlignment="1">
      <alignment/>
    </xf>
    <xf numFmtId="0" fontId="6" fillId="0" borderId="45" xfId="0" applyFont="1" applyBorder="1" applyAlignment="1">
      <alignment/>
    </xf>
    <xf numFmtId="0" fontId="9" fillId="0" borderId="33" xfId="0" applyFont="1" applyBorder="1" applyAlignment="1">
      <alignment horizontal="center"/>
    </xf>
    <xf numFmtId="178" fontId="9" fillId="0" borderId="34" xfId="17" applyNumberFormat="1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9" fillId="3" borderId="6" xfId="0" applyFont="1" applyFill="1" applyBorder="1" applyAlignment="1">
      <alignment horizontal="center"/>
    </xf>
    <xf numFmtId="181" fontId="20" fillId="0" borderId="65" xfId="0" applyNumberFormat="1" applyFont="1" applyBorder="1" applyAlignment="1">
      <alignment horizontal="center"/>
    </xf>
    <xf numFmtId="170" fontId="9" fillId="0" borderId="2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/>
    </xf>
    <xf numFmtId="0" fontId="50" fillId="0" borderId="60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" fontId="24" fillId="0" borderId="67" xfId="0" applyNumberFormat="1" applyFont="1" applyBorder="1" applyAlignment="1">
      <alignment horizontal="center"/>
    </xf>
    <xf numFmtId="1" fontId="24" fillId="0" borderId="67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41" fontId="6" fillId="0" borderId="69" xfId="0" applyNumberFormat="1" applyFont="1" applyBorder="1" applyAlignment="1">
      <alignment horizontal="center" vertical="center"/>
    </xf>
    <xf numFmtId="181" fontId="11" fillId="0" borderId="21" xfId="0" applyNumberFormat="1" applyFont="1" applyFill="1" applyBorder="1" applyAlignment="1">
      <alignment vertical="center"/>
    </xf>
    <xf numFmtId="181" fontId="11" fillId="0" borderId="45" xfId="0" applyNumberFormat="1" applyFont="1" applyFill="1" applyBorder="1" applyAlignment="1">
      <alignment vertical="center"/>
    </xf>
    <xf numFmtId="0" fontId="60" fillId="4" borderId="0" xfId="0" applyFont="1" applyFill="1" applyAlignment="1">
      <alignment wrapText="1"/>
    </xf>
    <xf numFmtId="0" fontId="32" fillId="0" borderId="0" xfId="0" applyFont="1" applyFill="1" applyAlignment="1">
      <alignment horizontal="center"/>
    </xf>
    <xf numFmtId="0" fontId="32" fillId="0" borderId="7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0" fillId="0" borderId="71" xfId="0" applyBorder="1" applyAlignment="1">
      <alignment horizontal="center" wrapText="1"/>
    </xf>
    <xf numFmtId="0" fontId="4" fillId="0" borderId="71" xfId="0" applyFont="1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32" fillId="0" borderId="71" xfId="0" applyFont="1" applyFill="1" applyBorder="1" applyAlignment="1">
      <alignment horizontal="left"/>
    </xf>
    <xf numFmtId="0" fontId="0" fillId="0" borderId="71" xfId="0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6" borderId="6" xfId="0" applyFill="1" applyBorder="1" applyAlignment="1">
      <alignment/>
    </xf>
    <xf numFmtId="0" fontId="65" fillId="0" borderId="6" xfId="0" applyFont="1" applyBorder="1" applyAlignment="1">
      <alignment horizontal="left"/>
    </xf>
    <xf numFmtId="0" fontId="0" fillId="0" borderId="75" xfId="0" applyBorder="1" applyAlignment="1">
      <alignment/>
    </xf>
    <xf numFmtId="0" fontId="65" fillId="0" borderId="76" xfId="0" applyFont="1" applyBorder="1" applyAlignment="1">
      <alignment horizontal="left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67" fillId="0" borderId="6" xfId="0" applyFont="1" applyBorder="1" applyAlignment="1">
      <alignment horizontal="center" vertical="center"/>
    </xf>
    <xf numFmtId="16" fontId="4" fillId="0" borderId="6" xfId="0" applyNumberFormat="1" applyFont="1" applyBorder="1" applyAlignment="1" quotePrefix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0" fillId="0" borderId="78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right" vertical="center"/>
    </xf>
    <xf numFmtId="0" fontId="9" fillId="0" borderId="8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Continuous" vertical="center"/>
    </xf>
    <xf numFmtId="41" fontId="9" fillId="0" borderId="7" xfId="0" applyNumberFormat="1" applyFont="1" applyFill="1" applyBorder="1" applyAlignment="1">
      <alignment horizontal="right" vertical="center"/>
    </xf>
    <xf numFmtId="41" fontId="9" fillId="0" borderId="61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41" fontId="9" fillId="0" borderId="48" xfId="0" applyNumberFormat="1" applyFont="1" applyFill="1" applyBorder="1" applyAlignment="1">
      <alignment horizontal="right" vertical="center"/>
    </xf>
    <xf numFmtId="41" fontId="9" fillId="0" borderId="7" xfId="0" applyNumberFormat="1" applyFont="1" applyBorder="1" applyAlignment="1">
      <alignment horizontal="right" vertical="center"/>
    </xf>
    <xf numFmtId="0" fontId="71" fillId="0" borderId="0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0" fontId="9" fillId="0" borderId="4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right" vertical="center"/>
    </xf>
    <xf numFmtId="0" fontId="4" fillId="0" borderId="78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41" fontId="9" fillId="0" borderId="4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centerContinuous" vertical="center"/>
    </xf>
    <xf numFmtId="41" fontId="0" fillId="0" borderId="0" xfId="0" applyNumberFormat="1" applyAlignment="1">
      <alignment/>
    </xf>
    <xf numFmtId="0" fontId="73" fillId="0" borderId="2" xfId="0" applyFont="1" applyBorder="1" applyAlignment="1">
      <alignment/>
    </xf>
    <xf numFmtId="0" fontId="73" fillId="0" borderId="3" xfId="0" applyFont="1" applyBorder="1" applyAlignment="1">
      <alignment/>
    </xf>
    <xf numFmtId="0" fontId="73" fillId="3" borderId="4" xfId="0" applyFont="1" applyFill="1" applyBorder="1" applyAlignment="1">
      <alignment/>
    </xf>
    <xf numFmtId="0" fontId="0" fillId="0" borderId="5" xfId="0" applyBorder="1" applyAlignment="1">
      <alignment/>
    </xf>
    <xf numFmtId="41" fontId="0" fillId="3" borderId="7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1" fontId="0" fillId="3" borderId="16" xfId="0" applyNumberFormat="1" applyFill="1" applyBorder="1" applyAlignment="1">
      <alignment/>
    </xf>
    <xf numFmtId="0" fontId="72" fillId="7" borderId="0" xfId="0" applyFont="1" applyFill="1" applyAlignment="1">
      <alignment/>
    </xf>
    <xf numFmtId="41" fontId="72" fillId="7" borderId="0" xfId="0" applyNumberFormat="1" applyFont="1" applyFill="1" applyAlignment="1">
      <alignment/>
    </xf>
    <xf numFmtId="0" fontId="73" fillId="0" borderId="0" xfId="0" applyFont="1" applyFill="1" applyBorder="1" applyAlignment="1">
      <alignment/>
    </xf>
    <xf numFmtId="0" fontId="74" fillId="0" borderId="2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90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right" vertical="center" wrapText="1"/>
    </xf>
    <xf numFmtId="0" fontId="66" fillId="0" borderId="46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right" vertical="center" wrapText="1"/>
    </xf>
    <xf numFmtId="0" fontId="3" fillId="0" borderId="46" xfId="0" applyFont="1" applyFill="1" applyBorder="1" applyAlignment="1">
      <alignment horizontal="right" vertical="center" wrapText="1"/>
    </xf>
    <xf numFmtId="0" fontId="57" fillId="0" borderId="81" xfId="15" applyFont="1" applyFill="1" applyBorder="1" applyAlignment="1">
      <alignment horizontal="center" vertical="center"/>
    </xf>
    <xf numFmtId="0" fontId="57" fillId="0" borderId="84" xfId="15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6" fillId="0" borderId="83" xfId="0" applyFont="1" applyFill="1" applyBorder="1" applyAlignment="1">
      <alignment horizontal="right" vertical="center" wrapText="1"/>
    </xf>
    <xf numFmtId="0" fontId="2" fillId="0" borderId="86" xfId="0" applyFont="1" applyFill="1" applyBorder="1" applyAlignment="1">
      <alignment horizontal="right" vertical="center"/>
    </xf>
    <xf numFmtId="0" fontId="68" fillId="0" borderId="81" xfId="15" applyFont="1" applyFill="1" applyBorder="1" applyAlignment="1">
      <alignment horizontal="center" vertical="center" shrinkToFit="1"/>
    </xf>
    <xf numFmtId="0" fontId="68" fillId="0" borderId="84" xfId="15" applyFont="1" applyFill="1" applyBorder="1" applyAlignment="1">
      <alignment horizontal="center" vertical="center" shrinkToFit="1"/>
    </xf>
    <xf numFmtId="0" fontId="70" fillId="0" borderId="81" xfId="15" applyFont="1" applyFill="1" applyBorder="1" applyAlignment="1">
      <alignment horizontal="center" vertical="center"/>
    </xf>
    <xf numFmtId="0" fontId="70" fillId="0" borderId="84" xfId="15" applyFont="1" applyFill="1" applyBorder="1" applyAlignment="1">
      <alignment horizontal="center" vertical="center"/>
    </xf>
    <xf numFmtId="0" fontId="69" fillId="0" borderId="81" xfId="15" applyFont="1" applyFill="1" applyBorder="1" applyAlignment="1">
      <alignment horizontal="center" vertical="center" shrinkToFit="1"/>
    </xf>
    <xf numFmtId="0" fontId="69" fillId="0" borderId="84" xfId="15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68" fillId="0" borderId="81" xfId="15" applyFont="1" applyFill="1" applyBorder="1" applyAlignment="1">
      <alignment horizontal="center" vertical="center"/>
    </xf>
    <xf numFmtId="0" fontId="68" fillId="0" borderId="84" xfId="15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8" fillId="0" borderId="88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/>
    </xf>
    <xf numFmtId="0" fontId="38" fillId="0" borderId="91" xfId="0" applyFont="1" applyFill="1" applyBorder="1" applyAlignment="1">
      <alignment horizontal="center" vertical="center"/>
    </xf>
    <xf numFmtId="0" fontId="38" fillId="0" borderId="92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3" fillId="0" borderId="94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3" fillId="0" borderId="88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61" fillId="0" borderId="93" xfId="0" applyFont="1" applyBorder="1" applyAlignment="1">
      <alignment horizontal="center" vertical="center"/>
    </xf>
    <xf numFmtId="0" fontId="62" fillId="0" borderId="94" xfId="0" applyFont="1" applyBorder="1" applyAlignment="1">
      <alignment horizontal="center" vertical="center"/>
    </xf>
    <xf numFmtId="0" fontId="62" fillId="0" borderId="95" xfId="0" applyFont="1" applyBorder="1" applyAlignment="1">
      <alignment horizontal="center" vertical="center"/>
    </xf>
    <xf numFmtId="0" fontId="62" fillId="0" borderId="99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00" xfId="0" applyFont="1" applyBorder="1" applyAlignment="1">
      <alignment horizontal="center" vertical="center"/>
    </xf>
    <xf numFmtId="0" fontId="62" fillId="0" borderId="96" xfId="0" applyFont="1" applyBorder="1" applyAlignment="1">
      <alignment horizontal="center" vertical="center"/>
    </xf>
    <xf numFmtId="0" fontId="62" fillId="0" borderId="97" xfId="0" applyFont="1" applyBorder="1" applyAlignment="1">
      <alignment horizontal="center" vertical="center"/>
    </xf>
    <xf numFmtId="0" fontId="62" fillId="0" borderId="98" xfId="0" applyFont="1" applyBorder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32" fillId="0" borderId="101" xfId="0" applyFont="1" applyFill="1" applyBorder="1" applyAlignment="1">
      <alignment horizontal="center"/>
    </xf>
    <xf numFmtId="0" fontId="0" fillId="0" borderId="102" xfId="0" applyFill="1" applyBorder="1" applyAlignment="1">
      <alignment/>
    </xf>
    <xf numFmtId="0" fontId="32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32" fillId="0" borderId="60" xfId="0" applyFont="1" applyFill="1" applyBorder="1" applyAlignment="1">
      <alignment horizontal="center"/>
    </xf>
    <xf numFmtId="0" fontId="0" fillId="0" borderId="103" xfId="0" applyFill="1" applyBorder="1" applyAlignment="1">
      <alignment/>
    </xf>
    <xf numFmtId="0" fontId="32" fillId="0" borderId="41" xfId="0" applyFont="1" applyFill="1" applyBorder="1" applyAlignment="1">
      <alignment horizontal="center"/>
    </xf>
    <xf numFmtId="0" fontId="0" fillId="0" borderId="104" xfId="0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63" fillId="0" borderId="70" xfId="0" applyFont="1" applyBorder="1" applyAlignment="1">
      <alignment horizontal="center" wrapText="1"/>
    </xf>
    <xf numFmtId="0" fontId="31" fillId="0" borderId="70" xfId="0" applyFont="1" applyBorder="1" applyAlignment="1">
      <alignment horizontal="center" wrapText="1"/>
    </xf>
    <xf numFmtId="0" fontId="31" fillId="0" borderId="8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32" fillId="0" borderId="44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50" fillId="0" borderId="60" xfId="0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0" fontId="50" fillId="0" borderId="80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25" fillId="0" borderId="105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54" fillId="0" borderId="106" xfId="0" applyFont="1" applyBorder="1" applyAlignment="1">
      <alignment horizontal="center"/>
    </xf>
    <xf numFmtId="0" fontId="54" fillId="0" borderId="10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09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63" xfId="0" applyFont="1" applyBorder="1" applyAlignment="1">
      <alignment horizontal="center"/>
    </xf>
    <xf numFmtId="0" fontId="47" fillId="0" borderId="56" xfId="0" applyFont="1" applyBorder="1" applyAlignment="1">
      <alignment horizontal="center"/>
    </xf>
    <xf numFmtId="0" fontId="47" fillId="0" borderId="110" xfId="0" applyFont="1" applyBorder="1" applyAlignment="1">
      <alignment horizontal="center"/>
    </xf>
    <xf numFmtId="0" fontId="48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112" xfId="0" applyFont="1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180"/>
    </xf>
    <xf numFmtId="0" fontId="0" fillId="0" borderId="113" xfId="0" applyBorder="1" applyAlignment="1">
      <alignment horizontal="center" vertical="center" textRotation="180"/>
    </xf>
    <xf numFmtId="0" fontId="0" fillId="0" borderId="69" xfId="0" applyBorder="1" applyAlignment="1">
      <alignment horizontal="center" vertical="center" textRotation="180"/>
    </xf>
    <xf numFmtId="0" fontId="50" fillId="0" borderId="30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90725" y="1847850"/>
          <a:ext cx="7486650" cy="1019175"/>
        </a:xfrm>
        <a:prstGeom prst="ellipseRibbon2">
          <a:avLst>
            <a:gd name="adj" fmla="val 26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2002/2003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d'andata</a:t>
          </a:r>
          <a:r>
            <a:rPr lang="en-US" cap="none" sz="1000" b="1" i="0" u="none" baseline="0"/>
            <a:t>
</a:t>
          </a:r>
        </a:p>
      </xdr:txBody>
    </xdr:sp>
    <xdr:clientData/>
  </xdr:twoCellAnchor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990725" y="1847850"/>
          <a:ext cx="7486650" cy="1019175"/>
        </a:xfrm>
        <a:prstGeom prst="ellipseRibbon2">
          <a:avLst>
            <a:gd name="adj" fmla="val 26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2002/2003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d'andata</a:t>
          </a:r>
          <a:r>
            <a:rPr lang="en-US" cap="none" sz="1000" b="1" i="0" u="none" baseline="0"/>
            <a:t>
</a:t>
          </a:r>
        </a:p>
      </xdr:txBody>
    </xdr:sp>
    <xdr:clientData/>
  </xdr:twoCellAnchor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990725" y="1847850"/>
          <a:ext cx="7486650" cy="1019175"/>
        </a:xfrm>
        <a:prstGeom prst="ellipseRibbon2">
          <a:avLst>
            <a:gd name="adj" fmla="val 26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2002/2003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d'andata</a:t>
          </a:r>
          <a:r>
            <a:rPr lang="en-US" cap="none" sz="1000" b="1" i="0" u="none" baseline="0"/>
            <a:t>
</a:t>
          </a:r>
        </a:p>
      </xdr:txBody>
    </xdr:sp>
    <xdr:clientData/>
  </xdr:twoCellAnchor>
  <xdr:twoCellAnchor>
    <xdr:from>
      <xdr:col>3</xdr:col>
      <xdr:colOff>1219200</xdr:colOff>
      <xdr:row>11</xdr:row>
      <xdr:rowOff>66675</xdr:rowOff>
    </xdr:from>
    <xdr:to>
      <xdr:col>17</xdr:col>
      <xdr:colOff>219075</xdr:colOff>
      <xdr:row>17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990725" y="1847850"/>
          <a:ext cx="7496175" cy="1019175"/>
        </a:xfrm>
        <a:prstGeom prst="ellipseRibbon2">
          <a:avLst>
            <a:gd name="adj" fmla="val 3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2003/2004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d'andata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90725" y="1847850"/>
          <a:ext cx="7391400" cy="101917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2003/2004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di ritorno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9</xdr:row>
      <xdr:rowOff>142875</xdr:rowOff>
    </xdr:from>
    <xdr:to>
      <xdr:col>17</xdr:col>
      <xdr:colOff>190500</xdr:colOff>
      <xdr:row>17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943100" y="1600200"/>
          <a:ext cx="7896225" cy="1409700"/>
        </a:xfrm>
        <a:prstGeom prst="ellipseRibbon2">
          <a:avLst>
            <a:gd name="adj1" fmla="val -23194"/>
            <a:gd name="adj2" fmla="val 25222"/>
            <a:gd name="adj3" fmla="val -4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2003/2004 8a Edizione </a:t>
          </a:r>
          <a:r>
            <a:rPr lang="en-US" cap="none" sz="1200" b="1" i="0" u="none" baseline="0"/>
            <a:t>Campione: 
Laudano Vi Punirà
Coppa Disciplina: 
Spartak Manowar
Premio Fair play :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180975</xdr:rowOff>
    </xdr:from>
    <xdr:to>
      <xdr:col>2</xdr:col>
      <xdr:colOff>342900</xdr:colOff>
      <xdr:row>0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809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0</xdr:row>
      <xdr:rowOff>0</xdr:rowOff>
    </xdr:from>
    <xdr:to>
      <xdr:col>26</xdr:col>
      <xdr:colOff>209550</xdr:colOff>
      <xdr:row>1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02550" y="0"/>
          <a:ext cx="457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31</xdr:row>
      <xdr:rowOff>142875</xdr:rowOff>
    </xdr:from>
    <xdr:to>
      <xdr:col>14</xdr:col>
      <xdr:colOff>114300</xdr:colOff>
      <xdr:row>32</xdr:row>
      <xdr:rowOff>85725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832485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3419475" y="34194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32</xdr:row>
      <xdr:rowOff>0</xdr:rowOff>
    </xdr:from>
    <xdr:to>
      <xdr:col>7</xdr:col>
      <xdr:colOff>581025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3419475" y="67056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eangelis82@tin.it" TargetMode="External" /><Relationship Id="rId2" Type="http://schemas.openxmlformats.org/officeDocument/2006/relationships/hyperlink" Target="mailto:clakk@tiscali.it" TargetMode="External" /><Relationship Id="rId3" Type="http://schemas.openxmlformats.org/officeDocument/2006/relationships/hyperlink" Target="mailto:metalgraal@tiscalinet.it" TargetMode="External" /><Relationship Id="rId4" Type="http://schemas.openxmlformats.org/officeDocument/2006/relationships/hyperlink" Target="mailto:fiorenza@trisia.enea.it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12">
    <pageSetUpPr fitToPage="1"/>
  </sheetPr>
  <dimension ref="A1:AK94"/>
  <sheetViews>
    <sheetView zoomScale="75" zoomScaleNormal="75" workbookViewId="0" topLeftCell="A59">
      <selection activeCell="X18" sqref="X18:AA27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66" bestFit="1" customWidth="1"/>
    <col min="5" max="5" width="3.00390625" style="67" customWidth="1"/>
    <col min="6" max="6" width="8.57421875" style="68" customWidth="1"/>
    <col min="7" max="7" width="21.28125" style="67" bestFit="1" customWidth="1"/>
    <col min="8" max="8" width="3.00390625" style="67" customWidth="1"/>
    <col min="9" max="9" width="8.421875" style="68" customWidth="1"/>
    <col min="10" max="10" width="10.00390625" style="67" customWidth="1"/>
    <col min="11" max="11" width="4.57421875" style="83" customWidth="1"/>
    <col min="12" max="12" width="4.57421875" style="137" bestFit="1" customWidth="1"/>
    <col min="13" max="13" width="16.7109375" style="137" customWidth="1"/>
    <col min="14" max="14" width="4.57421875" style="137" bestFit="1" customWidth="1"/>
    <col min="15" max="15" width="10.7109375" style="73" bestFit="1" customWidth="1"/>
    <col min="16" max="16" width="6.421875" style="74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75" bestFit="1" customWidth="1"/>
    <col min="21" max="21" width="7.28125" style="76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73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69"/>
      <c r="H1" s="69"/>
      <c r="I1" s="70"/>
      <c r="J1" s="69"/>
      <c r="K1" s="71"/>
      <c r="L1" s="72"/>
      <c r="M1" s="72"/>
      <c r="N1" s="72"/>
    </row>
    <row r="2" spans="2:14" ht="12.75">
      <c r="B2" s="77">
        <v>1</v>
      </c>
      <c r="D2" s="330" t="s">
        <v>32</v>
      </c>
      <c r="G2" s="331"/>
      <c r="H2" s="69"/>
      <c r="I2" s="70"/>
      <c r="J2" s="70"/>
      <c r="K2" s="79"/>
      <c r="L2" s="80"/>
      <c r="M2" s="80"/>
      <c r="N2" s="80"/>
    </row>
    <row r="3" spans="2:26" ht="12.75">
      <c r="B3" s="77">
        <v>2</v>
      </c>
      <c r="D3" s="102" t="s">
        <v>215</v>
      </c>
      <c r="G3" s="332"/>
      <c r="H3" s="69"/>
      <c r="I3" s="70"/>
      <c r="J3" s="70"/>
      <c r="K3" s="79"/>
      <c r="L3" s="80"/>
      <c r="M3" s="80"/>
      <c r="N3" s="80"/>
      <c r="Z3" s="73" t="s">
        <v>31</v>
      </c>
    </row>
    <row r="4" spans="2:26" ht="12.75">
      <c r="B4" s="77">
        <v>3</v>
      </c>
      <c r="D4" s="102" t="s">
        <v>323</v>
      </c>
      <c r="G4" s="332"/>
      <c r="H4" s="69"/>
      <c r="I4" s="70"/>
      <c r="J4" s="70"/>
      <c r="K4" s="79"/>
      <c r="L4" s="80"/>
      <c r="M4" s="80"/>
      <c r="N4" s="80"/>
      <c r="Z4" s="73" t="s">
        <v>33</v>
      </c>
    </row>
    <row r="5" spans="2:14" ht="12.75">
      <c r="B5" s="77">
        <v>4</v>
      </c>
      <c r="D5" s="102" t="s">
        <v>192</v>
      </c>
      <c r="G5" s="332"/>
      <c r="H5" s="69"/>
      <c r="I5" s="70"/>
      <c r="J5" s="70"/>
      <c r="K5" s="79"/>
      <c r="L5" s="80"/>
      <c r="M5" s="80"/>
      <c r="N5" s="80"/>
    </row>
    <row r="6" spans="2:14" ht="12.75">
      <c r="B6" s="77">
        <v>5</v>
      </c>
      <c r="D6" s="102" t="s">
        <v>35</v>
      </c>
      <c r="G6" s="332"/>
      <c r="H6" s="81"/>
      <c r="I6" s="70"/>
      <c r="J6" s="70"/>
      <c r="K6" s="79"/>
      <c r="L6" s="80"/>
      <c r="M6" s="80"/>
      <c r="N6" s="80"/>
    </row>
    <row r="7" spans="2:14" ht="12.75">
      <c r="B7" s="77">
        <v>6</v>
      </c>
      <c r="D7" s="102" t="s">
        <v>36</v>
      </c>
      <c r="G7" s="332"/>
      <c r="H7" s="81"/>
      <c r="I7" s="70"/>
      <c r="J7" s="70"/>
      <c r="K7" s="79"/>
      <c r="L7" s="80"/>
      <c r="M7" s="80"/>
      <c r="N7" s="80"/>
    </row>
    <row r="8" spans="2:14" ht="12.75">
      <c r="B8" s="77">
        <v>7</v>
      </c>
      <c r="D8" s="102" t="s">
        <v>250</v>
      </c>
      <c r="G8" s="332"/>
      <c r="H8" s="81"/>
      <c r="I8" s="70"/>
      <c r="J8" s="70"/>
      <c r="K8" s="79"/>
      <c r="L8" s="80"/>
      <c r="M8" s="80"/>
      <c r="N8" s="80"/>
    </row>
    <row r="9" spans="2:14" ht="12.75">
      <c r="B9" s="77">
        <v>8</v>
      </c>
      <c r="D9" s="102" t="s">
        <v>29</v>
      </c>
      <c r="G9" s="332"/>
      <c r="H9" s="81"/>
      <c r="I9" s="70"/>
      <c r="J9" s="70"/>
      <c r="K9" s="79"/>
      <c r="L9" s="80"/>
      <c r="M9" s="80"/>
      <c r="N9" s="80"/>
    </row>
    <row r="10" spans="2:14" ht="12.75">
      <c r="B10" s="77">
        <v>9</v>
      </c>
      <c r="D10" s="102" t="s">
        <v>38</v>
      </c>
      <c r="G10" s="332"/>
      <c r="H10" s="81"/>
      <c r="I10" s="70"/>
      <c r="J10" s="70"/>
      <c r="K10" s="79"/>
      <c r="L10" s="80"/>
      <c r="M10" s="80"/>
      <c r="N10" s="80"/>
    </row>
    <row r="11" spans="2:14" ht="12.75">
      <c r="B11" s="77">
        <v>10</v>
      </c>
      <c r="D11" s="102" t="s">
        <v>39</v>
      </c>
      <c r="G11" s="332"/>
      <c r="H11" s="81"/>
      <c r="I11" s="70"/>
      <c r="J11" s="70"/>
      <c r="K11" s="79"/>
      <c r="L11" s="80"/>
      <c r="M11" s="80"/>
      <c r="N11" s="80"/>
    </row>
    <row r="12" spans="2:14" ht="12.75">
      <c r="B12" s="77"/>
      <c r="D12" s="82"/>
      <c r="G12" s="78"/>
      <c r="H12" s="81"/>
      <c r="I12" s="70"/>
      <c r="J12" s="70"/>
      <c r="K12" s="79"/>
      <c r="L12" s="80"/>
      <c r="M12" s="80"/>
      <c r="N12" s="80"/>
    </row>
    <row r="13" spans="2:14" ht="12.75">
      <c r="B13" s="77"/>
      <c r="D13" s="82"/>
      <c r="G13" s="78"/>
      <c r="H13" s="81"/>
      <c r="I13" s="70"/>
      <c r="J13" s="70"/>
      <c r="K13" s="79"/>
      <c r="L13" s="80"/>
      <c r="M13" s="80"/>
      <c r="N13" s="80"/>
    </row>
    <row r="14" spans="2:14" ht="12.75">
      <c r="B14" s="77"/>
      <c r="D14" s="82"/>
      <c r="G14" s="78"/>
      <c r="H14" s="81"/>
      <c r="I14" s="70"/>
      <c r="J14" s="70"/>
      <c r="K14" s="79"/>
      <c r="L14" s="80"/>
      <c r="M14" s="80"/>
      <c r="N14" s="80"/>
    </row>
    <row r="15" spans="2:14" ht="12.75">
      <c r="B15" s="77"/>
      <c r="D15" s="82"/>
      <c r="G15" s="78"/>
      <c r="H15" s="81"/>
      <c r="I15" s="70"/>
      <c r="J15" s="70"/>
      <c r="K15" s="79"/>
      <c r="L15" s="80"/>
      <c r="M15" s="80"/>
      <c r="N15" s="80"/>
    </row>
    <row r="16" spans="7:16" ht="13.5" thickBot="1">
      <c r="G16" s="82"/>
      <c r="H16" s="82"/>
      <c r="J16" s="68"/>
      <c r="L16" s="84"/>
      <c r="M16" s="84"/>
      <c r="N16" s="84"/>
      <c r="P16" s="76"/>
    </row>
    <row r="17" spans="7:37" ht="14.25" thickBot="1" thickTop="1">
      <c r="G17" s="82"/>
      <c r="H17" s="82"/>
      <c r="J17" s="68"/>
      <c r="L17" s="84"/>
      <c r="M17" s="84"/>
      <c r="N17" s="84"/>
      <c r="P17" s="76"/>
      <c r="X17" s="85" t="s">
        <v>40</v>
      </c>
      <c r="Y17" s="86" t="s">
        <v>41</v>
      </c>
      <c r="Z17" s="87" t="s">
        <v>42</v>
      </c>
      <c r="AA17" s="88" t="s">
        <v>43</v>
      </c>
      <c r="AC17" s="89">
        <v>1</v>
      </c>
      <c r="AD17" s="90">
        <v>2</v>
      </c>
      <c r="AE17" s="89">
        <v>3</v>
      </c>
      <c r="AF17" s="90">
        <v>4</v>
      </c>
      <c r="AG17" s="89">
        <v>5</v>
      </c>
      <c r="AH17" s="90">
        <v>6</v>
      </c>
      <c r="AI17" s="89">
        <v>7</v>
      </c>
      <c r="AJ17" s="90">
        <v>8</v>
      </c>
      <c r="AK17" s="89">
        <v>9</v>
      </c>
    </row>
    <row r="18" spans="3:37" ht="19.5" thickBot="1" thickTop="1">
      <c r="C18" s="91" t="s">
        <v>44</v>
      </c>
      <c r="D18" s="92">
        <v>37892</v>
      </c>
      <c r="E18" s="93"/>
      <c r="F18" s="94"/>
      <c r="G18" s="93"/>
      <c r="H18" s="95"/>
      <c r="I18" s="94"/>
      <c r="J18" s="96"/>
      <c r="L18" s="97">
        <v>1</v>
      </c>
      <c r="M18" s="98"/>
      <c r="N18" s="99"/>
      <c r="O18" s="100"/>
      <c r="P18" s="101"/>
      <c r="Q18" s="97">
        <v>1</v>
      </c>
      <c r="R18" s="98"/>
      <c r="S18" s="99"/>
      <c r="T18" s="100"/>
      <c r="U18" s="101"/>
      <c r="X18" s="102" t="s">
        <v>35</v>
      </c>
      <c r="Y18" s="103">
        <v>22</v>
      </c>
      <c r="Z18" s="104">
        <f aca="true" t="shared" si="0" ref="Z18:Z27">SUM(AC18:AK18)</f>
        <v>651</v>
      </c>
      <c r="AA18" s="105">
        <f aca="true" t="shared" si="1" ref="AA18:AA27">Z18/9</f>
        <v>72.33333333333333</v>
      </c>
      <c r="AC18" s="106">
        <v>76</v>
      </c>
      <c r="AD18" s="106">
        <v>71</v>
      </c>
      <c r="AE18" s="106">
        <v>72.5</v>
      </c>
      <c r="AF18" s="106">
        <v>76.5</v>
      </c>
      <c r="AG18" s="106">
        <v>69</v>
      </c>
      <c r="AH18" s="106">
        <v>66.5</v>
      </c>
      <c r="AI18" s="106">
        <v>76.5</v>
      </c>
      <c r="AJ18" s="106">
        <v>67.5</v>
      </c>
      <c r="AK18" s="106">
        <v>75.5</v>
      </c>
    </row>
    <row r="19" spans="1:37" ht="18.75" thickBot="1">
      <c r="A19">
        <v>1</v>
      </c>
      <c r="B19">
        <v>10</v>
      </c>
      <c r="C19" s="107"/>
      <c r="D19" s="92" t="str">
        <f>INDEX($D$2:$D$11,A19)</f>
        <v>NEW TIM</v>
      </c>
      <c r="E19" s="108">
        <v>1</v>
      </c>
      <c r="F19" s="109">
        <v>68</v>
      </c>
      <c r="G19" s="93" t="str">
        <f>INDEX($D$2:$D$11,B19)</f>
        <v>ALBATROS</v>
      </c>
      <c r="H19" s="108">
        <v>0</v>
      </c>
      <c r="I19" s="110">
        <v>61</v>
      </c>
      <c r="J19" s="96"/>
      <c r="L19" s="111">
        <v>1</v>
      </c>
      <c r="M19" s="102" t="s">
        <v>29</v>
      </c>
      <c r="N19" s="103">
        <v>3</v>
      </c>
      <c r="O19" s="104">
        <v>86</v>
      </c>
      <c r="P19" s="112">
        <v>86</v>
      </c>
      <c r="Q19" s="111">
        <v>6</v>
      </c>
      <c r="R19" s="102" t="s">
        <v>36</v>
      </c>
      <c r="S19" s="103">
        <v>0</v>
      </c>
      <c r="T19" s="104">
        <v>71.5</v>
      </c>
      <c r="U19" s="112">
        <v>71.5</v>
      </c>
      <c r="X19" s="102" t="s">
        <v>38</v>
      </c>
      <c r="Y19" s="103">
        <v>17</v>
      </c>
      <c r="Z19" s="104">
        <f t="shared" si="0"/>
        <v>647</v>
      </c>
      <c r="AA19" s="105">
        <f t="shared" si="1"/>
        <v>71.88888888888889</v>
      </c>
      <c r="AC19" s="106">
        <v>72</v>
      </c>
      <c r="AD19" s="106">
        <v>78.5</v>
      </c>
      <c r="AE19" s="106">
        <v>75</v>
      </c>
      <c r="AF19" s="106">
        <v>68</v>
      </c>
      <c r="AG19" s="106">
        <v>74.5</v>
      </c>
      <c r="AH19" s="106">
        <v>71.5</v>
      </c>
      <c r="AI19" s="106">
        <v>68.5</v>
      </c>
      <c r="AJ19" s="106">
        <v>64.5</v>
      </c>
      <c r="AK19" s="106">
        <v>74.5</v>
      </c>
    </row>
    <row r="20" spans="1:37" ht="18.75" thickBot="1">
      <c r="A20">
        <v>2</v>
      </c>
      <c r="B20">
        <v>9</v>
      </c>
      <c r="C20" s="113"/>
      <c r="D20" s="92" t="str">
        <f>INDEX($D$2:$D$11,A20)</f>
        <v>SPARTAK MANOWAR</v>
      </c>
      <c r="E20" s="108">
        <v>1</v>
      </c>
      <c r="F20" s="109">
        <v>66</v>
      </c>
      <c r="G20" s="93" t="str">
        <f>INDEX($D$2:$D$11,B20)</f>
        <v>TORO LOCO</v>
      </c>
      <c r="H20" s="108">
        <v>2</v>
      </c>
      <c r="I20" s="109">
        <v>72</v>
      </c>
      <c r="J20" s="96"/>
      <c r="L20" s="114">
        <v>2</v>
      </c>
      <c r="M20" s="102" t="s">
        <v>192</v>
      </c>
      <c r="N20" s="103">
        <v>3</v>
      </c>
      <c r="O20" s="104">
        <v>84</v>
      </c>
      <c r="P20" s="112">
        <v>84</v>
      </c>
      <c r="Q20" s="114">
        <v>7</v>
      </c>
      <c r="R20" s="102" t="s">
        <v>323</v>
      </c>
      <c r="S20" s="103">
        <v>0</v>
      </c>
      <c r="T20" s="104">
        <v>68.5</v>
      </c>
      <c r="U20" s="112">
        <v>68.5</v>
      </c>
      <c r="X20" s="102" t="s">
        <v>192</v>
      </c>
      <c r="Y20" s="103">
        <v>15</v>
      </c>
      <c r="Z20" s="104">
        <f t="shared" si="0"/>
        <v>669.5</v>
      </c>
      <c r="AA20" s="105">
        <f t="shared" si="1"/>
        <v>74.38888888888889</v>
      </c>
      <c r="AC20" s="106">
        <v>84</v>
      </c>
      <c r="AD20" s="106">
        <v>68</v>
      </c>
      <c r="AE20" s="106">
        <v>66.5</v>
      </c>
      <c r="AF20" s="106">
        <v>78</v>
      </c>
      <c r="AG20" s="106">
        <v>71.5</v>
      </c>
      <c r="AH20" s="106">
        <v>70.5</v>
      </c>
      <c r="AI20" s="106">
        <v>84</v>
      </c>
      <c r="AJ20" s="106">
        <v>77.5</v>
      </c>
      <c r="AK20" s="106">
        <v>69.5</v>
      </c>
    </row>
    <row r="21" spans="1:37" ht="18.75" thickBot="1">
      <c r="A21">
        <v>3</v>
      </c>
      <c r="B21">
        <v>8</v>
      </c>
      <c r="C21" s="113"/>
      <c r="D21" s="92" t="str">
        <f>INDEX($D$2:$D$11,A21)</f>
        <v>LES SASSICES</v>
      </c>
      <c r="E21" s="108">
        <v>1</v>
      </c>
      <c r="F21" s="110">
        <v>68.5</v>
      </c>
      <c r="G21" s="93" t="str">
        <f>INDEX($D$2:$D$11,B21)</f>
        <v>TORMENTINO</v>
      </c>
      <c r="H21" s="108">
        <v>5</v>
      </c>
      <c r="I21" s="109">
        <v>86</v>
      </c>
      <c r="J21" s="96"/>
      <c r="L21" s="114">
        <v>3</v>
      </c>
      <c r="M21" s="102" t="s">
        <v>35</v>
      </c>
      <c r="N21" s="103">
        <v>3</v>
      </c>
      <c r="O21" s="104">
        <v>76</v>
      </c>
      <c r="P21" s="112">
        <v>76</v>
      </c>
      <c r="Q21" s="114">
        <v>8</v>
      </c>
      <c r="R21" s="102" t="s">
        <v>250</v>
      </c>
      <c r="S21" s="103">
        <v>0</v>
      </c>
      <c r="T21" s="104">
        <v>66.5</v>
      </c>
      <c r="U21" s="112">
        <v>66.5</v>
      </c>
      <c r="X21" s="330" t="s">
        <v>32</v>
      </c>
      <c r="Y21" s="103">
        <v>14</v>
      </c>
      <c r="Z21" s="104">
        <f t="shared" si="0"/>
        <v>647</v>
      </c>
      <c r="AA21" s="105">
        <f t="shared" si="1"/>
        <v>71.88888888888889</v>
      </c>
      <c r="AC21" s="106">
        <v>68</v>
      </c>
      <c r="AD21" s="106">
        <v>66.5</v>
      </c>
      <c r="AE21" s="106">
        <v>73</v>
      </c>
      <c r="AF21" s="106">
        <v>78.5</v>
      </c>
      <c r="AG21" s="106">
        <v>78.5</v>
      </c>
      <c r="AH21" s="106">
        <v>70</v>
      </c>
      <c r="AI21" s="106">
        <v>75</v>
      </c>
      <c r="AJ21" s="106">
        <v>71</v>
      </c>
      <c r="AK21" s="106">
        <v>66.5</v>
      </c>
    </row>
    <row r="22" spans="1:37" ht="18.75" thickBot="1">
      <c r="A22">
        <v>4</v>
      </c>
      <c r="B22">
        <v>7</v>
      </c>
      <c r="C22" s="113"/>
      <c r="D22" s="92" t="str">
        <f>INDEX($D$2:$D$11,A22)</f>
        <v>VANILLA SKY</v>
      </c>
      <c r="E22" s="108">
        <v>5</v>
      </c>
      <c r="F22" s="110">
        <v>84</v>
      </c>
      <c r="G22" s="93" t="str">
        <f>INDEX($D$2:$D$11,B22)</f>
        <v>I CUCCIOLI</v>
      </c>
      <c r="H22" s="108">
        <v>1</v>
      </c>
      <c r="I22" s="109">
        <v>66.5</v>
      </c>
      <c r="J22" s="96"/>
      <c r="L22" s="114">
        <v>4</v>
      </c>
      <c r="M22" s="102" t="s">
        <v>38</v>
      </c>
      <c r="N22" s="103">
        <v>3</v>
      </c>
      <c r="O22" s="104">
        <v>72</v>
      </c>
      <c r="P22" s="112">
        <v>72</v>
      </c>
      <c r="Q22" s="114">
        <v>9</v>
      </c>
      <c r="R22" s="102" t="s">
        <v>215</v>
      </c>
      <c r="S22" s="103">
        <v>0</v>
      </c>
      <c r="T22" s="104">
        <v>66</v>
      </c>
      <c r="U22" s="112">
        <v>66</v>
      </c>
      <c r="X22" s="102" t="s">
        <v>29</v>
      </c>
      <c r="Y22" s="103">
        <v>12</v>
      </c>
      <c r="Z22" s="104">
        <f t="shared" si="0"/>
        <v>651</v>
      </c>
      <c r="AA22" s="105">
        <f t="shared" si="1"/>
        <v>72.33333333333333</v>
      </c>
      <c r="AC22" s="106">
        <v>86</v>
      </c>
      <c r="AD22" s="106">
        <v>65.5</v>
      </c>
      <c r="AE22" s="106">
        <v>65.5</v>
      </c>
      <c r="AF22" s="106">
        <v>73</v>
      </c>
      <c r="AG22" s="106">
        <v>64</v>
      </c>
      <c r="AH22" s="106">
        <v>71.5</v>
      </c>
      <c r="AI22" s="106">
        <v>72</v>
      </c>
      <c r="AJ22" s="106">
        <v>72</v>
      </c>
      <c r="AK22" s="106">
        <v>81.5</v>
      </c>
    </row>
    <row r="23" spans="1:37" ht="18.75" thickBot="1">
      <c r="A23">
        <v>6</v>
      </c>
      <c r="B23">
        <v>5</v>
      </c>
      <c r="C23" s="113"/>
      <c r="D23" s="92" t="str">
        <f>INDEX($D$2:$D$11,A23)</f>
        <v>MO MUORI</v>
      </c>
      <c r="E23" s="108">
        <v>1</v>
      </c>
      <c r="F23" s="110">
        <v>71.5</v>
      </c>
      <c r="G23" s="93" t="str">
        <f>INDEX($D$2:$D$11,B23)</f>
        <v>LAUDANO VI PUNIRA'</v>
      </c>
      <c r="H23" s="108">
        <v>2</v>
      </c>
      <c r="I23" s="109">
        <v>76</v>
      </c>
      <c r="J23" s="96"/>
      <c r="L23" s="115">
        <v>5</v>
      </c>
      <c r="M23" s="102" t="s">
        <v>32</v>
      </c>
      <c r="N23" s="103">
        <v>3</v>
      </c>
      <c r="O23" s="104">
        <v>68</v>
      </c>
      <c r="P23" s="112">
        <v>68</v>
      </c>
      <c r="Q23" s="115">
        <v>10</v>
      </c>
      <c r="R23" s="116" t="s">
        <v>39</v>
      </c>
      <c r="S23" s="117">
        <v>0</v>
      </c>
      <c r="T23" s="104">
        <v>61</v>
      </c>
      <c r="U23" s="112">
        <v>61</v>
      </c>
      <c r="X23" s="102" t="s">
        <v>36</v>
      </c>
      <c r="Y23" s="103">
        <v>12</v>
      </c>
      <c r="Z23" s="104">
        <f t="shared" si="0"/>
        <v>622.5</v>
      </c>
      <c r="AA23" s="105">
        <f t="shared" si="1"/>
        <v>69.16666666666667</v>
      </c>
      <c r="AC23" s="106">
        <v>71.5</v>
      </c>
      <c r="AD23" s="106">
        <v>66.5</v>
      </c>
      <c r="AE23" s="106">
        <v>64</v>
      </c>
      <c r="AF23" s="106">
        <v>63</v>
      </c>
      <c r="AG23" s="106">
        <v>75.5</v>
      </c>
      <c r="AH23" s="106">
        <v>76</v>
      </c>
      <c r="AI23" s="106">
        <v>66.5</v>
      </c>
      <c r="AJ23" s="106">
        <v>70</v>
      </c>
      <c r="AK23" s="106">
        <v>69.5</v>
      </c>
    </row>
    <row r="24" spans="3:37" ht="18.75" thickTop="1">
      <c r="C24" s="118"/>
      <c r="D24" s="119"/>
      <c r="E24" s="120"/>
      <c r="F24" s="121"/>
      <c r="G24" s="120"/>
      <c r="H24" s="120"/>
      <c r="I24" s="121"/>
      <c r="J24" s="121"/>
      <c r="L24" s="122"/>
      <c r="M24" s="122"/>
      <c r="N24" s="122"/>
      <c r="X24" s="102" t="s">
        <v>250</v>
      </c>
      <c r="Y24" s="103">
        <v>11</v>
      </c>
      <c r="Z24" s="104">
        <f t="shared" si="0"/>
        <v>644.5</v>
      </c>
      <c r="AA24" s="105">
        <f t="shared" si="1"/>
        <v>71.61111111111111</v>
      </c>
      <c r="AC24" s="106">
        <v>66.5</v>
      </c>
      <c r="AD24" s="106">
        <v>74</v>
      </c>
      <c r="AE24" s="106">
        <v>72</v>
      </c>
      <c r="AF24" s="106">
        <v>73.5</v>
      </c>
      <c r="AG24" s="106">
        <v>69</v>
      </c>
      <c r="AH24" s="106">
        <v>66.5</v>
      </c>
      <c r="AI24" s="106">
        <v>68.5</v>
      </c>
      <c r="AJ24" s="106">
        <v>80.5</v>
      </c>
      <c r="AK24" s="106">
        <v>74</v>
      </c>
    </row>
    <row r="25" spans="3:37" ht="18.75" thickBot="1">
      <c r="C25" s="118"/>
      <c r="D25" s="119"/>
      <c r="E25" s="120"/>
      <c r="F25" s="121"/>
      <c r="G25" s="120"/>
      <c r="H25" s="120"/>
      <c r="I25" s="121"/>
      <c r="J25" s="121"/>
      <c r="L25" s="122"/>
      <c r="M25" s="122"/>
      <c r="N25" s="122"/>
      <c r="X25" s="102" t="s">
        <v>39</v>
      </c>
      <c r="Y25" s="103">
        <v>8</v>
      </c>
      <c r="Z25" s="104">
        <f t="shared" si="0"/>
        <v>626.5</v>
      </c>
      <c r="AA25" s="105">
        <f t="shared" si="1"/>
        <v>69.61111111111111</v>
      </c>
      <c r="AC25" s="106">
        <v>61</v>
      </c>
      <c r="AD25" s="106">
        <v>66</v>
      </c>
      <c r="AE25" s="106">
        <v>70</v>
      </c>
      <c r="AF25" s="106">
        <v>73</v>
      </c>
      <c r="AG25" s="106">
        <v>63.5</v>
      </c>
      <c r="AH25" s="106">
        <v>72.5</v>
      </c>
      <c r="AI25" s="106">
        <v>72</v>
      </c>
      <c r="AJ25" s="106">
        <v>80.5</v>
      </c>
      <c r="AK25" s="106">
        <v>68</v>
      </c>
    </row>
    <row r="26" spans="3:37" ht="19.5" thickBot="1" thickTop="1">
      <c r="C26" s="91" t="s">
        <v>50</v>
      </c>
      <c r="D26" s="92">
        <v>37899</v>
      </c>
      <c r="E26" s="93"/>
      <c r="F26" s="94"/>
      <c r="G26" s="93"/>
      <c r="H26" s="95"/>
      <c r="I26" s="94"/>
      <c r="J26" s="96"/>
      <c r="L26" s="97">
        <v>2</v>
      </c>
      <c r="M26" s="98"/>
      <c r="N26" s="99"/>
      <c r="O26" s="100"/>
      <c r="P26" s="101"/>
      <c r="Q26" s="97">
        <v>2</v>
      </c>
      <c r="R26" s="98"/>
      <c r="S26" s="99"/>
      <c r="T26" s="100"/>
      <c r="U26" s="101"/>
      <c r="X26" s="102" t="s">
        <v>215</v>
      </c>
      <c r="Y26" s="103">
        <v>6</v>
      </c>
      <c r="Z26" s="104">
        <f t="shared" si="0"/>
        <v>609.5</v>
      </c>
      <c r="AA26" s="105">
        <f t="shared" si="1"/>
        <v>67.72222222222223</v>
      </c>
      <c r="AC26" s="106">
        <v>66</v>
      </c>
      <c r="AD26" s="106">
        <v>71</v>
      </c>
      <c r="AE26" s="106">
        <v>71</v>
      </c>
      <c r="AF26" s="106">
        <v>72.5</v>
      </c>
      <c r="AG26" s="106">
        <v>60</v>
      </c>
      <c r="AH26" s="106">
        <v>69.5</v>
      </c>
      <c r="AI26" s="106">
        <v>66</v>
      </c>
      <c r="AJ26" s="106">
        <v>64</v>
      </c>
      <c r="AK26" s="106">
        <v>69.5</v>
      </c>
    </row>
    <row r="27" spans="1:37" ht="18.75" thickBot="1">
      <c r="A27">
        <v>5</v>
      </c>
      <c r="B27">
        <v>1</v>
      </c>
      <c r="C27" s="118"/>
      <c r="D27" s="92" t="str">
        <f>INDEX($D$2:$D$11,A27)</f>
        <v>LAUDANO VI PUNIRA'</v>
      </c>
      <c r="E27" s="108">
        <v>2</v>
      </c>
      <c r="F27" s="109">
        <v>71</v>
      </c>
      <c r="G27" s="93" t="str">
        <f>INDEX($D$2:$D$11,B27)</f>
        <v>NEW TIM</v>
      </c>
      <c r="H27" s="108">
        <v>1</v>
      </c>
      <c r="I27" s="110">
        <v>66.5</v>
      </c>
      <c r="J27" s="96"/>
      <c r="L27" s="111">
        <v>1</v>
      </c>
      <c r="M27" s="102" t="s">
        <v>35</v>
      </c>
      <c r="N27" s="103">
        <v>6</v>
      </c>
      <c r="O27" s="104">
        <v>147</v>
      </c>
      <c r="P27" s="112">
        <v>73.5</v>
      </c>
      <c r="Q27" s="111">
        <v>6</v>
      </c>
      <c r="R27" s="123" t="s">
        <v>215</v>
      </c>
      <c r="S27" s="124">
        <v>3</v>
      </c>
      <c r="T27" s="125">
        <v>137</v>
      </c>
      <c r="U27" s="112">
        <v>68.5</v>
      </c>
      <c r="X27" s="102" t="s">
        <v>323</v>
      </c>
      <c r="Y27" s="117">
        <v>5</v>
      </c>
      <c r="Z27" s="104">
        <f t="shared" si="0"/>
        <v>617.5</v>
      </c>
      <c r="AA27" s="105">
        <f t="shared" si="1"/>
        <v>68.61111111111111</v>
      </c>
      <c r="AC27" s="106">
        <v>68.5</v>
      </c>
      <c r="AD27" s="106">
        <v>76</v>
      </c>
      <c r="AE27" s="106">
        <v>71</v>
      </c>
      <c r="AF27" s="106">
        <v>71.5</v>
      </c>
      <c r="AG27" s="106">
        <v>71</v>
      </c>
      <c r="AH27" s="106">
        <v>61.5</v>
      </c>
      <c r="AI27" s="106">
        <v>72</v>
      </c>
      <c r="AJ27" s="106">
        <v>64.5</v>
      </c>
      <c r="AK27" s="106">
        <v>61.5</v>
      </c>
    </row>
    <row r="28" spans="1:21" ht="19.5" thickBot="1" thickTop="1">
      <c r="A28">
        <v>7</v>
      </c>
      <c r="B28">
        <v>6</v>
      </c>
      <c r="C28" s="118"/>
      <c r="D28" s="92" t="str">
        <f>INDEX($D$2:$D$11,A28)</f>
        <v>I CUCCIOLI</v>
      </c>
      <c r="E28" s="108">
        <v>2</v>
      </c>
      <c r="F28" s="109">
        <v>74</v>
      </c>
      <c r="G28" s="93" t="str">
        <f>INDEX($D$2:$D$11,B28)</f>
        <v>MO MUORI</v>
      </c>
      <c r="H28" s="108">
        <v>1</v>
      </c>
      <c r="I28" s="109">
        <v>66.5</v>
      </c>
      <c r="J28" s="96"/>
      <c r="L28" s="114">
        <v>2</v>
      </c>
      <c r="M28" s="102" t="s">
        <v>192</v>
      </c>
      <c r="N28" s="103">
        <v>4</v>
      </c>
      <c r="O28" s="104">
        <v>152</v>
      </c>
      <c r="P28" s="112">
        <v>76</v>
      </c>
      <c r="Q28" s="114">
        <v>7</v>
      </c>
      <c r="R28" s="126" t="s">
        <v>32</v>
      </c>
      <c r="S28" s="103">
        <v>3</v>
      </c>
      <c r="T28" s="104">
        <v>134.5</v>
      </c>
      <c r="U28" s="112">
        <v>67.25</v>
      </c>
    </row>
    <row r="29" spans="1:21" ht="18.75" thickBot="1">
      <c r="A29">
        <v>8</v>
      </c>
      <c r="B29">
        <v>4</v>
      </c>
      <c r="C29" s="118"/>
      <c r="D29" s="92" t="str">
        <f>INDEX($D$2:$D$11,A29)</f>
        <v>TORMENTINO</v>
      </c>
      <c r="E29" s="108">
        <v>0</v>
      </c>
      <c r="F29" s="110">
        <v>65.5</v>
      </c>
      <c r="G29" s="93" t="str">
        <f>INDEX($D$2:$D$11,B29)</f>
        <v>VANILLA SKY</v>
      </c>
      <c r="H29" s="108">
        <v>0</v>
      </c>
      <c r="I29" s="109">
        <v>68</v>
      </c>
      <c r="J29" s="96"/>
      <c r="L29" s="114">
        <v>3</v>
      </c>
      <c r="M29" s="102" t="s">
        <v>29</v>
      </c>
      <c r="N29" s="103">
        <v>4</v>
      </c>
      <c r="O29" s="104">
        <v>151.5</v>
      </c>
      <c r="P29" s="112">
        <v>75.75</v>
      </c>
      <c r="Q29" s="114">
        <v>8</v>
      </c>
      <c r="R29" s="126" t="s">
        <v>323</v>
      </c>
      <c r="S29" s="103">
        <v>1</v>
      </c>
      <c r="T29" s="104">
        <v>144.5</v>
      </c>
      <c r="U29" s="112">
        <v>72.25</v>
      </c>
    </row>
    <row r="30" spans="1:21" ht="18.75" thickBot="1">
      <c r="A30">
        <v>9</v>
      </c>
      <c r="B30">
        <v>3</v>
      </c>
      <c r="C30" s="118"/>
      <c r="D30" s="92" t="str">
        <f>INDEX($D$2:$D$11,A30)</f>
        <v>TORO LOCO</v>
      </c>
      <c r="E30" s="108">
        <v>2</v>
      </c>
      <c r="F30" s="110">
        <v>78.5</v>
      </c>
      <c r="G30" s="93" t="str">
        <f>INDEX($D$2:$D$11,B30)</f>
        <v>LES SASSICES</v>
      </c>
      <c r="H30" s="108">
        <v>2</v>
      </c>
      <c r="I30" s="109">
        <v>76</v>
      </c>
      <c r="J30" s="96"/>
      <c r="L30" s="114">
        <v>4</v>
      </c>
      <c r="M30" s="102" t="s">
        <v>38</v>
      </c>
      <c r="N30" s="103">
        <v>4</v>
      </c>
      <c r="O30" s="104">
        <v>150.5</v>
      </c>
      <c r="P30" s="112">
        <v>75.25</v>
      </c>
      <c r="Q30" s="114">
        <v>9</v>
      </c>
      <c r="R30" s="126" t="s">
        <v>36</v>
      </c>
      <c r="S30" s="103">
        <v>0</v>
      </c>
      <c r="T30" s="104">
        <v>138</v>
      </c>
      <c r="U30" s="112">
        <v>69</v>
      </c>
    </row>
    <row r="31" spans="1:35" ht="18.75" thickBot="1">
      <c r="A31">
        <v>10</v>
      </c>
      <c r="B31">
        <v>2</v>
      </c>
      <c r="C31" s="118"/>
      <c r="D31" s="92" t="str">
        <f>INDEX($D$2:$D$11,A31)</f>
        <v>ALBATROS</v>
      </c>
      <c r="E31" s="108">
        <v>1</v>
      </c>
      <c r="F31" s="110">
        <v>66</v>
      </c>
      <c r="G31" s="93" t="str">
        <f>INDEX($D$2:$D$11,B31)</f>
        <v>SPARTAK MANOWAR</v>
      </c>
      <c r="H31" s="108">
        <v>2</v>
      </c>
      <c r="I31" s="109">
        <v>71</v>
      </c>
      <c r="J31" s="96"/>
      <c r="L31" s="115">
        <v>5</v>
      </c>
      <c r="M31" s="102" t="s">
        <v>250</v>
      </c>
      <c r="N31" s="103">
        <v>3</v>
      </c>
      <c r="O31" s="104">
        <v>140.5</v>
      </c>
      <c r="P31" s="112">
        <v>70.25</v>
      </c>
      <c r="Q31" s="115">
        <v>10</v>
      </c>
      <c r="R31" s="127" t="s">
        <v>39</v>
      </c>
      <c r="S31" s="117">
        <v>0</v>
      </c>
      <c r="T31" s="128">
        <v>127</v>
      </c>
      <c r="U31" s="112">
        <v>63.5</v>
      </c>
      <c r="Z31"/>
      <c r="AE31" s="78"/>
      <c r="AF31" s="78"/>
      <c r="AG31" s="78"/>
      <c r="AH31" s="78"/>
      <c r="AI31" s="78"/>
    </row>
    <row r="32" spans="3:35" ht="13.5" thickTop="1">
      <c r="C32" s="118"/>
      <c r="D32" s="119"/>
      <c r="E32" s="120"/>
      <c r="F32" s="121"/>
      <c r="G32" s="120"/>
      <c r="H32" s="120"/>
      <c r="I32" s="121"/>
      <c r="J32" s="121"/>
      <c r="L32" s="122"/>
      <c r="M32" s="122"/>
      <c r="N32" s="122"/>
      <c r="O32" s="129"/>
      <c r="P32" s="130"/>
      <c r="Q32" s="131"/>
      <c r="R32" s="131"/>
      <c r="S32" s="131"/>
      <c r="T32" s="129"/>
      <c r="W32" s="132"/>
      <c r="Z32"/>
      <c r="AE32" s="78"/>
      <c r="AF32" s="78"/>
      <c r="AG32" s="78"/>
      <c r="AH32" s="78"/>
      <c r="AI32" s="78"/>
    </row>
    <row r="33" spans="3:35" ht="15" thickBot="1">
      <c r="C33" s="118"/>
      <c r="D33" s="119"/>
      <c r="E33" s="120"/>
      <c r="F33" s="121"/>
      <c r="G33" s="120"/>
      <c r="H33" s="120"/>
      <c r="I33" s="121"/>
      <c r="J33" s="121"/>
      <c r="K33" s="133"/>
      <c r="L33" s="134"/>
      <c r="M33" s="134"/>
      <c r="N33" s="134"/>
      <c r="O33" s="129"/>
      <c r="P33" s="130"/>
      <c r="Q33" s="131"/>
      <c r="R33" s="131"/>
      <c r="S33" s="131"/>
      <c r="T33" s="129"/>
      <c r="U33" s="135"/>
      <c r="V33" s="133"/>
      <c r="Z33"/>
      <c r="AE33" s="78"/>
      <c r="AF33" s="78"/>
      <c r="AG33" s="78"/>
      <c r="AH33" s="78"/>
      <c r="AI33" s="78"/>
    </row>
    <row r="34" spans="3:35" ht="19.5" thickBot="1" thickTop="1">
      <c r="C34" s="91" t="s">
        <v>51</v>
      </c>
      <c r="D34" s="92">
        <v>37913</v>
      </c>
      <c r="E34" s="93"/>
      <c r="F34" s="94"/>
      <c r="G34" s="93"/>
      <c r="H34" s="95"/>
      <c r="I34" s="94"/>
      <c r="J34" s="96"/>
      <c r="K34" s="133"/>
      <c r="L34" s="97">
        <v>3</v>
      </c>
      <c r="M34" s="98"/>
      <c r="N34" s="99"/>
      <c r="O34" s="100"/>
      <c r="P34" s="101"/>
      <c r="Q34" s="97">
        <v>3</v>
      </c>
      <c r="R34" s="98"/>
      <c r="S34" s="99"/>
      <c r="T34" s="100"/>
      <c r="U34" s="101"/>
      <c r="V34" s="133"/>
      <c r="Z34"/>
      <c r="AE34" s="78"/>
      <c r="AF34" s="78"/>
      <c r="AG34" s="78"/>
      <c r="AH34" s="78"/>
      <c r="AI34" s="78"/>
    </row>
    <row r="35" spans="1:35" ht="18" customHeight="1" thickBot="1">
      <c r="A35">
        <v>1</v>
      </c>
      <c r="B35">
        <v>2</v>
      </c>
      <c r="C35" s="118"/>
      <c r="D35" s="92" t="str">
        <f>INDEX($D$2:$D$11,A35)</f>
        <v>NEW TIM</v>
      </c>
      <c r="E35" s="108">
        <v>1</v>
      </c>
      <c r="F35" s="109">
        <v>73</v>
      </c>
      <c r="G35" s="93" t="str">
        <f>INDEX($D$2:$D$11,B35)</f>
        <v>SPARTAK MANOWAR</v>
      </c>
      <c r="H35" s="108">
        <v>1</v>
      </c>
      <c r="I35" s="110">
        <v>71</v>
      </c>
      <c r="J35" s="96"/>
      <c r="K35" s="133"/>
      <c r="L35" s="111">
        <v>1</v>
      </c>
      <c r="M35" s="102" t="s">
        <v>38</v>
      </c>
      <c r="N35" s="103">
        <v>7</v>
      </c>
      <c r="O35" s="104">
        <v>225.5</v>
      </c>
      <c r="P35" s="112">
        <v>75.16666666666667</v>
      </c>
      <c r="Q35" s="111">
        <v>6</v>
      </c>
      <c r="R35" s="102" t="s">
        <v>215</v>
      </c>
      <c r="S35" s="103">
        <v>4</v>
      </c>
      <c r="T35" s="104">
        <v>208</v>
      </c>
      <c r="U35" s="268">
        <v>69.33333333333333</v>
      </c>
      <c r="V35" s="133"/>
      <c r="Z35"/>
      <c r="AE35" s="78"/>
      <c r="AF35" s="78"/>
      <c r="AG35" s="78"/>
      <c r="AH35" s="78"/>
      <c r="AI35" s="78"/>
    </row>
    <row r="36" spans="1:35" ht="18.75" thickBot="1">
      <c r="A36">
        <v>3</v>
      </c>
      <c r="B36">
        <v>10</v>
      </c>
      <c r="C36" s="118"/>
      <c r="D36" s="92" t="str">
        <f>INDEX($D$2:$D$11,A36)</f>
        <v>LES SASSICES</v>
      </c>
      <c r="E36" s="108">
        <v>1</v>
      </c>
      <c r="F36" s="109">
        <v>71</v>
      </c>
      <c r="G36" s="93" t="str">
        <f>INDEX($D$2:$D$11,B36)</f>
        <v>ALBATROS</v>
      </c>
      <c r="H36" s="108">
        <v>1</v>
      </c>
      <c r="I36" s="109">
        <v>70</v>
      </c>
      <c r="J36" s="96"/>
      <c r="K36" s="133"/>
      <c r="L36" s="114">
        <v>2</v>
      </c>
      <c r="M36" s="102" t="s">
        <v>35</v>
      </c>
      <c r="N36" s="103">
        <v>7</v>
      </c>
      <c r="O36" s="104">
        <v>219.5</v>
      </c>
      <c r="P36" s="112">
        <v>73.16666666666667</v>
      </c>
      <c r="Q36" s="114">
        <v>7</v>
      </c>
      <c r="R36" s="102" t="s">
        <v>32</v>
      </c>
      <c r="S36" s="103">
        <v>4</v>
      </c>
      <c r="T36" s="104">
        <v>207.5</v>
      </c>
      <c r="U36" s="268">
        <v>69.16666666666667</v>
      </c>
      <c r="V36" s="133"/>
      <c r="Z36"/>
      <c r="AE36" s="78"/>
      <c r="AF36" s="78"/>
      <c r="AG36" s="78"/>
      <c r="AH36" s="78"/>
      <c r="AI36" s="78"/>
    </row>
    <row r="37" spans="1:35" ht="18.75" thickBot="1">
      <c r="A37">
        <v>4</v>
      </c>
      <c r="B37">
        <v>9</v>
      </c>
      <c r="C37" s="118"/>
      <c r="D37" s="92" t="str">
        <f>INDEX($D$2:$D$11,A37)</f>
        <v>VANILLA SKY</v>
      </c>
      <c r="E37" s="108">
        <v>1</v>
      </c>
      <c r="F37" s="110">
        <v>66.5</v>
      </c>
      <c r="G37" s="93" t="str">
        <f>INDEX($D$2:$D$11,B37)</f>
        <v>TORO LOCO</v>
      </c>
      <c r="H37" s="108">
        <v>2</v>
      </c>
      <c r="I37" s="109">
        <v>75</v>
      </c>
      <c r="J37" s="346"/>
      <c r="K37" s="133"/>
      <c r="L37" s="114">
        <v>3</v>
      </c>
      <c r="M37" s="102" t="s">
        <v>29</v>
      </c>
      <c r="N37" s="103">
        <v>5</v>
      </c>
      <c r="O37" s="104">
        <v>217</v>
      </c>
      <c r="P37" s="112">
        <v>72.33333333333333</v>
      </c>
      <c r="Q37" s="114">
        <v>8</v>
      </c>
      <c r="R37" s="102" t="s">
        <v>323</v>
      </c>
      <c r="S37" s="103">
        <v>2</v>
      </c>
      <c r="T37" s="104">
        <v>215.5</v>
      </c>
      <c r="U37" s="268">
        <v>71.83333333333333</v>
      </c>
      <c r="V37" s="133"/>
      <c r="Z37"/>
      <c r="AE37" s="78"/>
      <c r="AF37" s="78"/>
      <c r="AG37" s="78"/>
      <c r="AH37" s="78"/>
      <c r="AI37" s="78"/>
    </row>
    <row r="38" spans="1:35" ht="18.75" thickBot="1">
      <c r="A38">
        <v>5</v>
      </c>
      <c r="B38">
        <v>7</v>
      </c>
      <c r="C38" s="118"/>
      <c r="D38" s="92" t="str">
        <f>INDEX($D$2:$D$11,A38)</f>
        <v>LAUDANO VI PUNIRA'</v>
      </c>
      <c r="E38" s="108">
        <v>2</v>
      </c>
      <c r="F38" s="110">
        <v>72.5</v>
      </c>
      <c r="G38" s="93" t="str">
        <f>INDEX($D$2:$D$11,B38)</f>
        <v>I CUCCIOLI</v>
      </c>
      <c r="H38" s="108">
        <v>2</v>
      </c>
      <c r="I38" s="109">
        <v>72</v>
      </c>
      <c r="J38" s="96"/>
      <c r="K38" s="133"/>
      <c r="L38" s="114">
        <v>4</v>
      </c>
      <c r="M38" s="102" t="s">
        <v>192</v>
      </c>
      <c r="N38" s="103">
        <v>4</v>
      </c>
      <c r="O38" s="104">
        <v>218.5</v>
      </c>
      <c r="P38" s="112">
        <v>72.83333333333333</v>
      </c>
      <c r="Q38" s="114">
        <v>9</v>
      </c>
      <c r="R38" s="102" t="s">
        <v>36</v>
      </c>
      <c r="S38" s="103">
        <v>1</v>
      </c>
      <c r="T38" s="104">
        <v>202</v>
      </c>
      <c r="U38" s="268">
        <v>67.33333333333333</v>
      </c>
      <c r="V38" s="133"/>
      <c r="Z38"/>
      <c r="AE38" s="78"/>
      <c r="AF38" s="78"/>
      <c r="AG38" s="78"/>
      <c r="AH38" s="78"/>
      <c r="AI38" s="78"/>
    </row>
    <row r="39" spans="1:35" ht="18.75" thickBot="1">
      <c r="A39">
        <v>6</v>
      </c>
      <c r="B39">
        <v>8</v>
      </c>
      <c r="C39" s="118"/>
      <c r="D39" s="92" t="str">
        <f>INDEX($D$2:$D$11,A39)</f>
        <v>MO MUORI</v>
      </c>
      <c r="E39" s="108">
        <v>0</v>
      </c>
      <c r="F39" s="110">
        <v>64</v>
      </c>
      <c r="G39" s="93" t="str">
        <f>INDEX($D$2:$D$11,B39)</f>
        <v>TORMENTINO</v>
      </c>
      <c r="H39" s="108">
        <v>0</v>
      </c>
      <c r="I39" s="109">
        <v>65.5</v>
      </c>
      <c r="J39" s="96"/>
      <c r="K39" s="133"/>
      <c r="L39" s="115">
        <v>5</v>
      </c>
      <c r="M39" s="102" t="s">
        <v>250</v>
      </c>
      <c r="N39" s="103">
        <v>4</v>
      </c>
      <c r="O39" s="104">
        <v>212.5</v>
      </c>
      <c r="P39" s="112">
        <v>70.83333333333333</v>
      </c>
      <c r="Q39" s="115">
        <v>10</v>
      </c>
      <c r="R39" s="116" t="s">
        <v>39</v>
      </c>
      <c r="S39" s="117">
        <v>1</v>
      </c>
      <c r="T39" s="104">
        <v>197</v>
      </c>
      <c r="U39" s="268">
        <v>65.66666666666667</v>
      </c>
      <c r="V39" s="133"/>
      <c r="Z39"/>
      <c r="AE39" s="78"/>
      <c r="AF39" s="78"/>
      <c r="AG39" s="78"/>
      <c r="AH39" s="78"/>
      <c r="AI39" s="78"/>
    </row>
    <row r="40" spans="3:35" ht="15" thickTop="1">
      <c r="C40" s="118"/>
      <c r="D40" s="119"/>
      <c r="E40" s="120"/>
      <c r="F40" s="121"/>
      <c r="G40" s="120"/>
      <c r="H40" s="120"/>
      <c r="I40" s="121"/>
      <c r="J40" s="121"/>
      <c r="K40" s="133"/>
      <c r="L40" s="134"/>
      <c r="M40" s="134"/>
      <c r="N40" s="134"/>
      <c r="O40" s="129"/>
      <c r="P40" s="130"/>
      <c r="Q40" s="131"/>
      <c r="R40" s="131"/>
      <c r="S40" s="131"/>
      <c r="T40" s="129"/>
      <c r="U40" s="135"/>
      <c r="V40" s="133"/>
      <c r="Z40"/>
      <c r="AE40" s="78"/>
      <c r="AF40" s="78"/>
      <c r="AG40" s="78"/>
      <c r="AH40" s="78"/>
      <c r="AI40" s="78"/>
    </row>
    <row r="41" spans="3:26" ht="15" thickBot="1">
      <c r="C41" s="118"/>
      <c r="D41" s="119"/>
      <c r="E41" s="120"/>
      <c r="F41" s="121"/>
      <c r="G41" s="120"/>
      <c r="H41" s="120"/>
      <c r="I41" s="121"/>
      <c r="J41" s="121"/>
      <c r="K41" s="133"/>
      <c r="L41" s="134"/>
      <c r="M41" s="134"/>
      <c r="N41" s="134"/>
      <c r="O41" s="129"/>
      <c r="P41" s="130"/>
      <c r="Q41" s="131"/>
      <c r="R41" s="131"/>
      <c r="S41" s="131"/>
      <c r="T41" s="129"/>
      <c r="U41" s="135"/>
      <c r="V41" s="133"/>
      <c r="Z41"/>
    </row>
    <row r="42" spans="3:30" ht="19.5" thickBot="1" thickTop="1">
      <c r="C42" s="91" t="s">
        <v>52</v>
      </c>
      <c r="D42" s="92">
        <v>37920</v>
      </c>
      <c r="E42" s="93"/>
      <c r="F42" s="94"/>
      <c r="G42" s="93"/>
      <c r="H42" s="95"/>
      <c r="I42" s="94"/>
      <c r="J42" s="96"/>
      <c r="K42" s="133"/>
      <c r="L42" s="97">
        <v>4</v>
      </c>
      <c r="M42" s="98"/>
      <c r="N42" s="99"/>
      <c r="O42" s="100"/>
      <c r="P42" s="101"/>
      <c r="Q42" s="97">
        <v>4</v>
      </c>
      <c r="R42" s="98"/>
      <c r="S42" s="99"/>
      <c r="T42" s="100"/>
      <c r="U42" s="101"/>
      <c r="V42" s="133"/>
      <c r="Z42"/>
      <c r="AD42" s="137"/>
    </row>
    <row r="43" spans="1:30" ht="18.75" thickBot="1">
      <c r="A43">
        <v>1</v>
      </c>
      <c r="B43">
        <v>3</v>
      </c>
      <c r="C43" s="118"/>
      <c r="D43" s="92" t="str">
        <f>INDEX($D$2:$D$11,A43)</f>
        <v>NEW TIM</v>
      </c>
      <c r="E43" s="108">
        <v>2</v>
      </c>
      <c r="F43" s="109">
        <v>78.5</v>
      </c>
      <c r="G43" s="93" t="str">
        <f>INDEX($D$2:$D$11,B43)</f>
        <v>LES SASSICES</v>
      </c>
      <c r="H43" s="108">
        <v>1</v>
      </c>
      <c r="I43" s="110">
        <v>71.5</v>
      </c>
      <c r="J43" s="96"/>
      <c r="K43" s="133"/>
      <c r="L43" s="111">
        <v>1</v>
      </c>
      <c r="M43" s="123" t="s">
        <v>35</v>
      </c>
      <c r="N43" s="124">
        <v>10</v>
      </c>
      <c r="O43" s="125">
        <v>296</v>
      </c>
      <c r="P43" s="112">
        <v>74</v>
      </c>
      <c r="Q43" s="111">
        <v>6</v>
      </c>
      <c r="R43" s="123" t="s">
        <v>250</v>
      </c>
      <c r="S43" s="124">
        <v>5</v>
      </c>
      <c r="T43" s="125">
        <v>286</v>
      </c>
      <c r="U43" s="112">
        <v>71.5</v>
      </c>
      <c r="V43" s="133"/>
      <c r="Z43"/>
      <c r="AD43" s="137"/>
    </row>
    <row r="44" spans="1:30" ht="18.75" thickBot="1">
      <c r="A44">
        <v>2</v>
      </c>
      <c r="B44">
        <v>5</v>
      </c>
      <c r="C44" s="118"/>
      <c r="D44" s="92" t="str">
        <f>INDEX($D$2:$D$11,A44)</f>
        <v>SPARTAK MANOWAR</v>
      </c>
      <c r="E44" s="108">
        <v>2</v>
      </c>
      <c r="F44" s="109">
        <v>72.5</v>
      </c>
      <c r="G44" s="93" t="str">
        <f>INDEX($D$2:$D$11,B44)</f>
        <v>LAUDANO VI PUNIRA'</v>
      </c>
      <c r="H44" s="136">
        <v>3</v>
      </c>
      <c r="I44" s="109">
        <v>76.5</v>
      </c>
      <c r="J44" s="96"/>
      <c r="K44" s="133"/>
      <c r="L44" s="114">
        <v>2</v>
      </c>
      <c r="M44" s="126" t="s">
        <v>38</v>
      </c>
      <c r="N44" s="103">
        <v>10</v>
      </c>
      <c r="O44" s="104">
        <v>293.5</v>
      </c>
      <c r="P44" s="112">
        <v>73.375</v>
      </c>
      <c r="Q44" s="114">
        <v>7</v>
      </c>
      <c r="R44" s="126" t="s">
        <v>215</v>
      </c>
      <c r="S44" s="103">
        <v>4</v>
      </c>
      <c r="T44" s="104">
        <v>280.5</v>
      </c>
      <c r="U44" s="112">
        <v>70.125</v>
      </c>
      <c r="V44" s="133"/>
      <c r="Z44"/>
      <c r="AD44" s="137"/>
    </row>
    <row r="45" spans="1:30" ht="18.75" thickBot="1">
      <c r="A45">
        <v>8</v>
      </c>
      <c r="B45">
        <v>7</v>
      </c>
      <c r="C45" s="118"/>
      <c r="D45" s="92" t="str">
        <f>INDEX($D$2:$D$11,A45)</f>
        <v>TORMENTINO</v>
      </c>
      <c r="E45" s="108">
        <v>2</v>
      </c>
      <c r="F45" s="110">
        <v>73</v>
      </c>
      <c r="G45" s="93" t="str">
        <f>INDEX($D$2:$D$11,B45)</f>
        <v>I CUCCIOLI</v>
      </c>
      <c r="H45" s="136">
        <v>2</v>
      </c>
      <c r="I45" s="109">
        <v>73.5</v>
      </c>
      <c r="J45" s="96"/>
      <c r="K45" s="133"/>
      <c r="L45" s="114">
        <v>3</v>
      </c>
      <c r="M45" s="126" t="s">
        <v>192</v>
      </c>
      <c r="N45" s="103">
        <v>7</v>
      </c>
      <c r="O45" s="104">
        <v>296.5</v>
      </c>
      <c r="P45" s="112">
        <v>74.125</v>
      </c>
      <c r="Q45" s="114">
        <v>8</v>
      </c>
      <c r="R45" s="126" t="s">
        <v>323</v>
      </c>
      <c r="S45" s="103">
        <v>2</v>
      </c>
      <c r="T45" s="104">
        <v>287</v>
      </c>
      <c r="U45" s="112">
        <v>71.75</v>
      </c>
      <c r="V45" s="133"/>
      <c r="Z45"/>
      <c r="AD45" s="137"/>
    </row>
    <row r="46" spans="1:30" ht="18.75" thickBot="1">
      <c r="A46">
        <v>9</v>
      </c>
      <c r="B46">
        <v>6</v>
      </c>
      <c r="C46" s="118"/>
      <c r="D46" s="92" t="str">
        <f>INDEX($D$2:$D$11,A46)</f>
        <v>TORO LOCO</v>
      </c>
      <c r="E46" s="108">
        <v>1</v>
      </c>
      <c r="F46" s="110">
        <v>68</v>
      </c>
      <c r="G46" s="93" t="str">
        <f>INDEX($D$2:$D$11,B46)</f>
        <v>MO MUORI</v>
      </c>
      <c r="H46" s="136">
        <v>0</v>
      </c>
      <c r="I46" s="109">
        <v>63</v>
      </c>
      <c r="J46" s="96"/>
      <c r="K46" s="133"/>
      <c r="L46" s="114">
        <v>4</v>
      </c>
      <c r="M46" s="126" t="s">
        <v>32</v>
      </c>
      <c r="N46" s="103">
        <v>7</v>
      </c>
      <c r="O46" s="104">
        <v>286</v>
      </c>
      <c r="P46" s="112">
        <v>71.5</v>
      </c>
      <c r="Q46" s="114">
        <v>9</v>
      </c>
      <c r="R46" s="126" t="s">
        <v>39</v>
      </c>
      <c r="S46" s="103">
        <v>1</v>
      </c>
      <c r="T46" s="104">
        <v>270</v>
      </c>
      <c r="U46" s="112">
        <v>67.5</v>
      </c>
      <c r="V46" s="133"/>
      <c r="Z46"/>
      <c r="AD46" s="137"/>
    </row>
    <row r="47" spans="1:30" ht="18.75" thickBot="1">
      <c r="A47">
        <v>10</v>
      </c>
      <c r="B47">
        <v>4</v>
      </c>
      <c r="C47" s="118"/>
      <c r="D47" s="92" t="str">
        <f>INDEX($D$2:$D$11,A47)</f>
        <v>ALBATROS</v>
      </c>
      <c r="E47" s="108">
        <v>2</v>
      </c>
      <c r="F47" s="110">
        <v>73</v>
      </c>
      <c r="G47" s="93" t="str">
        <f>INDEX($D$2:$D$11,B47)</f>
        <v>VANILLA SKY</v>
      </c>
      <c r="H47" s="136">
        <v>3</v>
      </c>
      <c r="I47" s="109">
        <v>78</v>
      </c>
      <c r="J47" s="96"/>
      <c r="K47" s="133"/>
      <c r="L47" s="115">
        <v>5</v>
      </c>
      <c r="M47" s="127" t="s">
        <v>29</v>
      </c>
      <c r="N47" s="117">
        <v>6</v>
      </c>
      <c r="O47" s="128">
        <v>290</v>
      </c>
      <c r="P47" s="112">
        <v>72.5</v>
      </c>
      <c r="Q47" s="115">
        <v>10</v>
      </c>
      <c r="R47" s="127" t="s">
        <v>36</v>
      </c>
      <c r="S47" s="117">
        <v>1</v>
      </c>
      <c r="T47" s="128">
        <v>265</v>
      </c>
      <c r="U47" s="112">
        <v>66.25</v>
      </c>
      <c r="V47" s="133"/>
      <c r="Z47"/>
      <c r="AD47" s="137"/>
    </row>
    <row r="48" spans="3:30" ht="15" thickTop="1">
      <c r="C48" s="118"/>
      <c r="D48" s="119"/>
      <c r="E48" s="120"/>
      <c r="F48" s="121"/>
      <c r="G48" s="120"/>
      <c r="H48" s="120"/>
      <c r="I48" s="121"/>
      <c r="J48" s="121"/>
      <c r="K48" s="133"/>
      <c r="L48" s="134"/>
      <c r="M48" s="134"/>
      <c r="N48" s="134"/>
      <c r="O48" s="129"/>
      <c r="P48" s="130"/>
      <c r="Q48" s="131"/>
      <c r="R48" s="131"/>
      <c r="S48" s="131"/>
      <c r="T48" s="129"/>
      <c r="U48" s="135"/>
      <c r="V48" s="133"/>
      <c r="Z48"/>
      <c r="AD48" s="137"/>
    </row>
    <row r="49" spans="3:30" ht="15" thickBot="1">
      <c r="C49" s="118"/>
      <c r="D49" s="119"/>
      <c r="E49" s="120"/>
      <c r="F49" s="121"/>
      <c r="G49" s="120"/>
      <c r="H49" s="120"/>
      <c r="I49" s="121"/>
      <c r="J49" s="121"/>
      <c r="K49" s="133"/>
      <c r="L49" s="134"/>
      <c r="M49" s="134"/>
      <c r="N49" s="134"/>
      <c r="O49" s="129"/>
      <c r="P49" s="130"/>
      <c r="Q49" s="131"/>
      <c r="R49" s="131"/>
      <c r="S49" s="131"/>
      <c r="T49" s="129"/>
      <c r="U49" s="135"/>
      <c r="V49" s="133"/>
      <c r="Z49"/>
      <c r="AD49" s="137"/>
    </row>
    <row r="50" spans="3:30" ht="19.5" thickBot="1" thickTop="1">
      <c r="C50" s="91" t="s">
        <v>53</v>
      </c>
      <c r="D50" s="92">
        <v>37927</v>
      </c>
      <c r="E50" s="93"/>
      <c r="F50" s="94"/>
      <c r="G50" s="93"/>
      <c r="H50" s="95"/>
      <c r="I50" s="94"/>
      <c r="J50" s="96"/>
      <c r="K50" s="133"/>
      <c r="L50" s="97">
        <v>5</v>
      </c>
      <c r="M50" s="98"/>
      <c r="N50" s="99"/>
      <c r="O50" s="100"/>
      <c r="P50" s="101"/>
      <c r="Q50" s="97">
        <v>5</v>
      </c>
      <c r="R50" s="98"/>
      <c r="S50" s="99"/>
      <c r="T50" s="100"/>
      <c r="U50" s="101"/>
      <c r="V50" s="133"/>
      <c r="Z50"/>
      <c r="AD50" s="137"/>
    </row>
    <row r="51" spans="1:30" ht="18.75" thickBot="1">
      <c r="A51">
        <v>3</v>
      </c>
      <c r="B51">
        <v>2</v>
      </c>
      <c r="C51" s="118"/>
      <c r="D51" s="92" t="str">
        <f>INDEX($D$2:$D$11,A51)</f>
        <v>LES SASSICES</v>
      </c>
      <c r="E51" s="108">
        <v>2</v>
      </c>
      <c r="F51" s="109">
        <v>71</v>
      </c>
      <c r="G51" s="93" t="str">
        <f>INDEX($D$2:$D$11,B51)</f>
        <v>SPARTAK MANOWAR</v>
      </c>
      <c r="H51" s="108">
        <v>0</v>
      </c>
      <c r="I51" s="110">
        <v>60</v>
      </c>
      <c r="J51" s="96"/>
      <c r="K51" s="133"/>
      <c r="L51" s="111">
        <v>1</v>
      </c>
      <c r="M51" s="102" t="s">
        <v>38</v>
      </c>
      <c r="N51" s="103">
        <v>13</v>
      </c>
      <c r="O51" s="104">
        <v>368</v>
      </c>
      <c r="P51" s="105">
        <v>73.6</v>
      </c>
      <c r="Q51" s="111">
        <v>6</v>
      </c>
      <c r="R51" s="123" t="s">
        <v>323</v>
      </c>
      <c r="S51" s="124">
        <v>5</v>
      </c>
      <c r="T51" s="125">
        <v>358</v>
      </c>
      <c r="U51" s="112">
        <v>71.6</v>
      </c>
      <c r="V51" s="133"/>
      <c r="Z51"/>
      <c r="AD51" s="137"/>
    </row>
    <row r="52" spans="1:26" ht="18.75" thickBot="1">
      <c r="A52">
        <v>4</v>
      </c>
      <c r="B52">
        <v>1</v>
      </c>
      <c r="C52" s="118"/>
      <c r="D52" s="92" t="str">
        <f>INDEX($D$2:$D$11,A52)</f>
        <v>VANILLA SKY</v>
      </c>
      <c r="E52" s="108">
        <v>1</v>
      </c>
      <c r="F52" s="109">
        <v>71.5</v>
      </c>
      <c r="G52" s="93" t="str">
        <f>INDEX($D$2:$D$11,B52)</f>
        <v>NEW TIM</v>
      </c>
      <c r="H52" s="108">
        <v>2</v>
      </c>
      <c r="I52" s="109">
        <v>78.5</v>
      </c>
      <c r="J52" s="96"/>
      <c r="K52" s="133"/>
      <c r="L52" s="114">
        <v>2</v>
      </c>
      <c r="M52" s="102" t="s">
        <v>35</v>
      </c>
      <c r="N52" s="103">
        <v>13</v>
      </c>
      <c r="O52" s="104">
        <v>365</v>
      </c>
      <c r="P52" s="105">
        <v>73</v>
      </c>
      <c r="Q52" s="114">
        <v>7</v>
      </c>
      <c r="R52" s="126" t="s">
        <v>250</v>
      </c>
      <c r="S52" s="103">
        <v>5</v>
      </c>
      <c r="T52" s="104">
        <v>355</v>
      </c>
      <c r="U52" s="112">
        <v>71</v>
      </c>
      <c r="V52" s="133"/>
      <c r="Z52"/>
    </row>
    <row r="53" spans="1:26" ht="18.75" thickBot="1">
      <c r="A53">
        <v>5</v>
      </c>
      <c r="B53">
        <v>8</v>
      </c>
      <c r="C53" s="118"/>
      <c r="D53" s="92" t="str">
        <f>INDEX($D$2:$D$11,A53)</f>
        <v>LAUDANO VI PUNIRA'</v>
      </c>
      <c r="E53" s="108">
        <v>1</v>
      </c>
      <c r="F53" s="110">
        <v>69</v>
      </c>
      <c r="G53" s="93" t="str">
        <f>INDEX($D$2:$D$11,B53)</f>
        <v>TORMENTINO</v>
      </c>
      <c r="H53" s="108">
        <v>0</v>
      </c>
      <c r="I53" s="109">
        <v>64</v>
      </c>
      <c r="J53" s="96"/>
      <c r="K53" s="133"/>
      <c r="L53" s="114">
        <v>3</v>
      </c>
      <c r="M53" s="102" t="s">
        <v>32</v>
      </c>
      <c r="N53" s="103">
        <v>10</v>
      </c>
      <c r="O53" s="104">
        <v>364.5</v>
      </c>
      <c r="P53" s="105">
        <v>72.9</v>
      </c>
      <c r="Q53" s="114">
        <v>8</v>
      </c>
      <c r="R53" s="126" t="s">
        <v>215</v>
      </c>
      <c r="S53" s="103">
        <v>4</v>
      </c>
      <c r="T53" s="104">
        <v>340.5</v>
      </c>
      <c r="U53" s="112">
        <v>68.1</v>
      </c>
      <c r="V53" s="133"/>
      <c r="Z53"/>
    </row>
    <row r="54" spans="1:26" ht="18.75" thickBot="1">
      <c r="A54">
        <v>6</v>
      </c>
      <c r="B54">
        <v>10</v>
      </c>
      <c r="C54" s="118"/>
      <c r="D54" s="92" t="str">
        <f>INDEX($D$2:$D$11,A54)</f>
        <v>MO MUORI</v>
      </c>
      <c r="E54" s="108">
        <v>3</v>
      </c>
      <c r="F54" s="110">
        <v>75.5</v>
      </c>
      <c r="G54" s="93" t="str">
        <f>INDEX($D$2:$D$11,B54)</f>
        <v>ALBATROS</v>
      </c>
      <c r="H54" s="108">
        <v>0</v>
      </c>
      <c r="I54" s="109">
        <v>63.5</v>
      </c>
      <c r="J54" s="96"/>
      <c r="K54" s="133"/>
      <c r="L54" s="114">
        <v>4</v>
      </c>
      <c r="M54" s="102" t="s">
        <v>192</v>
      </c>
      <c r="N54" s="103">
        <v>7</v>
      </c>
      <c r="O54" s="104">
        <v>368</v>
      </c>
      <c r="P54" s="105">
        <v>73.6</v>
      </c>
      <c r="Q54" s="114">
        <v>9</v>
      </c>
      <c r="R54" s="126" t="s">
        <v>36</v>
      </c>
      <c r="S54" s="103">
        <v>4</v>
      </c>
      <c r="T54" s="104">
        <v>340.5</v>
      </c>
      <c r="U54" s="112">
        <v>68.1</v>
      </c>
      <c r="V54" s="133"/>
      <c r="Z54"/>
    </row>
    <row r="55" spans="1:26" ht="18.75" thickBot="1">
      <c r="A55">
        <v>7</v>
      </c>
      <c r="B55">
        <v>9</v>
      </c>
      <c r="C55" s="118"/>
      <c r="D55" s="92" t="str">
        <f>INDEX($D$2:$D$11,A55)</f>
        <v>I CUCCIOLI</v>
      </c>
      <c r="E55" s="108">
        <v>1</v>
      </c>
      <c r="F55" s="110">
        <v>69</v>
      </c>
      <c r="G55" s="93" t="str">
        <f>INDEX($D$2:$D$11,B55)</f>
        <v>TORO LOCO</v>
      </c>
      <c r="H55" s="108">
        <v>2</v>
      </c>
      <c r="I55" s="109">
        <v>74.5</v>
      </c>
      <c r="J55" s="96"/>
      <c r="K55" s="133"/>
      <c r="L55" s="115">
        <v>5</v>
      </c>
      <c r="M55" s="102" t="s">
        <v>29</v>
      </c>
      <c r="N55" s="103">
        <v>6</v>
      </c>
      <c r="O55" s="104">
        <v>354</v>
      </c>
      <c r="P55" s="105">
        <v>70.8</v>
      </c>
      <c r="Q55" s="115">
        <v>10</v>
      </c>
      <c r="R55" s="127" t="s">
        <v>39</v>
      </c>
      <c r="S55" s="117">
        <v>1</v>
      </c>
      <c r="T55" s="128">
        <v>333.5</v>
      </c>
      <c r="U55" s="112">
        <v>66.7</v>
      </c>
      <c r="V55" s="133"/>
      <c r="Z55"/>
    </row>
    <row r="56" spans="3:26" ht="15" thickTop="1">
      <c r="C56" s="118"/>
      <c r="D56" s="119"/>
      <c r="E56" s="120"/>
      <c r="F56" s="121"/>
      <c r="G56" s="120"/>
      <c r="H56" s="120"/>
      <c r="I56" s="121"/>
      <c r="J56" s="121"/>
      <c r="K56" s="133"/>
      <c r="L56" s="134"/>
      <c r="M56"/>
      <c r="N56"/>
      <c r="P56" s="76"/>
      <c r="Q56" s="131"/>
      <c r="R56" s="131"/>
      <c r="S56" s="131"/>
      <c r="T56" s="129"/>
      <c r="U56" s="135"/>
      <c r="V56" s="133"/>
      <c r="Z56"/>
    </row>
    <row r="57" spans="3:26" ht="15" thickBot="1">
      <c r="C57" s="118"/>
      <c r="D57" s="119"/>
      <c r="E57" s="120"/>
      <c r="F57" s="121"/>
      <c r="G57" s="120"/>
      <c r="H57" s="120"/>
      <c r="I57" s="121"/>
      <c r="J57" s="121"/>
      <c r="K57" s="133"/>
      <c r="L57" s="134"/>
      <c r="M57"/>
      <c r="N57"/>
      <c r="P57" s="76"/>
      <c r="Q57" s="131"/>
      <c r="R57" s="131"/>
      <c r="S57" s="131"/>
      <c r="T57" s="129"/>
      <c r="U57" s="135"/>
      <c r="V57" s="133"/>
      <c r="Z57"/>
    </row>
    <row r="58" spans="3:26" ht="19.5" thickBot="1" thickTop="1">
      <c r="C58" s="91" t="s">
        <v>54</v>
      </c>
      <c r="D58" s="92">
        <v>37934</v>
      </c>
      <c r="E58" s="93"/>
      <c r="F58" s="94"/>
      <c r="G58" s="93"/>
      <c r="H58" s="95"/>
      <c r="I58" s="94"/>
      <c r="J58" s="96"/>
      <c r="K58" s="133"/>
      <c r="L58" s="153">
        <v>6</v>
      </c>
      <c r="M58" s="98"/>
      <c r="N58" s="99"/>
      <c r="O58" s="100"/>
      <c r="P58" s="101"/>
      <c r="Q58" s="153">
        <v>6</v>
      </c>
      <c r="R58" s="98"/>
      <c r="S58" s="99"/>
      <c r="T58" s="100"/>
      <c r="U58" s="101"/>
      <c r="V58" s="275"/>
      <c r="Z58"/>
    </row>
    <row r="59" spans="1:26" ht="18">
      <c r="A59">
        <v>1</v>
      </c>
      <c r="B59">
        <v>6</v>
      </c>
      <c r="C59" s="118"/>
      <c r="D59" s="92" t="str">
        <f>INDEX($D$2:$D$11,A59)</f>
        <v>NEW TIM</v>
      </c>
      <c r="E59" s="108">
        <v>1</v>
      </c>
      <c r="F59" s="109">
        <v>70</v>
      </c>
      <c r="G59" s="93" t="str">
        <f>INDEX($D$2:$D$11,B59)</f>
        <v>MO MUORI</v>
      </c>
      <c r="H59" s="108">
        <v>2</v>
      </c>
      <c r="I59" s="110">
        <v>76</v>
      </c>
      <c r="J59" s="96"/>
      <c r="K59" s="133"/>
      <c r="L59" s="111">
        <v>1</v>
      </c>
      <c r="M59" s="277" t="s">
        <v>35</v>
      </c>
      <c r="N59" s="124">
        <v>16</v>
      </c>
      <c r="O59" s="125">
        <v>431.5</v>
      </c>
      <c r="P59" s="112">
        <v>71.91666666666667</v>
      </c>
      <c r="Q59" s="111">
        <v>6</v>
      </c>
      <c r="R59" s="277" t="s">
        <v>36</v>
      </c>
      <c r="S59" s="124">
        <v>7</v>
      </c>
      <c r="T59" s="125">
        <v>416.5</v>
      </c>
      <c r="U59" s="112">
        <v>69.41666666666667</v>
      </c>
      <c r="V59" s="275"/>
      <c r="Z59"/>
    </row>
    <row r="60" spans="1:26" ht="18">
      <c r="A60">
        <v>2</v>
      </c>
      <c r="B60">
        <v>4</v>
      </c>
      <c r="C60" s="118"/>
      <c r="D60" s="92" t="str">
        <f>INDEX($D$2:$D$11,A60)</f>
        <v>SPARTAK MANOWAR</v>
      </c>
      <c r="E60" s="108">
        <v>1</v>
      </c>
      <c r="F60" s="109">
        <v>69.5</v>
      </c>
      <c r="G60" s="93" t="str">
        <f>INDEX($D$2:$D$11,B60)</f>
        <v>VANILLA SKY</v>
      </c>
      <c r="H60" s="136">
        <v>1</v>
      </c>
      <c r="I60" s="109">
        <v>70.5</v>
      </c>
      <c r="J60" s="96"/>
      <c r="K60" s="138"/>
      <c r="L60" s="114">
        <v>2</v>
      </c>
      <c r="M60" s="278" t="s">
        <v>38</v>
      </c>
      <c r="N60" s="103">
        <v>14</v>
      </c>
      <c r="O60" s="104">
        <v>439.5</v>
      </c>
      <c r="P60" s="162">
        <v>73.25</v>
      </c>
      <c r="Q60" s="114">
        <v>7</v>
      </c>
      <c r="R60" s="278" t="s">
        <v>250</v>
      </c>
      <c r="S60" s="103">
        <v>5</v>
      </c>
      <c r="T60" s="104">
        <v>421.5</v>
      </c>
      <c r="U60" s="162">
        <v>70.25</v>
      </c>
      <c r="V60" s="276"/>
      <c r="Z60"/>
    </row>
    <row r="61" spans="1:26" ht="18">
      <c r="A61">
        <v>3</v>
      </c>
      <c r="B61">
        <v>5</v>
      </c>
      <c r="C61" s="118"/>
      <c r="D61" s="92" t="str">
        <f>INDEX($D$2:$D$11,A61)</f>
        <v>LES SASSICES</v>
      </c>
      <c r="E61" s="108">
        <v>0</v>
      </c>
      <c r="F61" s="110">
        <v>61.5</v>
      </c>
      <c r="G61" s="93" t="str">
        <f>INDEX($D$2:$D$11,B61)</f>
        <v>LAUDANO VI PUNIRA'</v>
      </c>
      <c r="H61" s="108">
        <v>1</v>
      </c>
      <c r="I61" s="109">
        <v>66.5</v>
      </c>
      <c r="J61" s="96"/>
      <c r="K61" s="138"/>
      <c r="L61" s="114">
        <v>3</v>
      </c>
      <c r="M61" s="278" t="s">
        <v>32</v>
      </c>
      <c r="N61" s="103">
        <v>10</v>
      </c>
      <c r="O61" s="104">
        <v>434.5</v>
      </c>
      <c r="P61" s="162">
        <v>72.41666666666667</v>
      </c>
      <c r="Q61" s="114">
        <v>8</v>
      </c>
      <c r="R61" s="278" t="s">
        <v>323</v>
      </c>
      <c r="S61" s="103">
        <v>5</v>
      </c>
      <c r="T61" s="104">
        <v>419.5</v>
      </c>
      <c r="U61" s="162">
        <v>69.91666666666667</v>
      </c>
      <c r="V61" s="276"/>
      <c r="Z61"/>
    </row>
    <row r="62" spans="1:26" ht="18">
      <c r="A62">
        <v>9</v>
      </c>
      <c r="B62">
        <v>8</v>
      </c>
      <c r="C62" s="118"/>
      <c r="D62" s="92" t="str">
        <f>INDEX($D$2:$D$11,A62)</f>
        <v>TORO LOCO</v>
      </c>
      <c r="E62" s="108">
        <v>1</v>
      </c>
      <c r="F62" s="110">
        <v>71.5</v>
      </c>
      <c r="G62" s="93" t="str">
        <f>INDEX($D$2:$D$11,B62)</f>
        <v>TORMENTINO</v>
      </c>
      <c r="H62" s="136">
        <v>1</v>
      </c>
      <c r="I62" s="109">
        <v>71.5</v>
      </c>
      <c r="J62" s="96"/>
      <c r="K62" s="138"/>
      <c r="L62" s="114">
        <v>4</v>
      </c>
      <c r="M62" s="278" t="s">
        <v>192</v>
      </c>
      <c r="N62" s="103">
        <v>8</v>
      </c>
      <c r="O62" s="104">
        <v>438.5</v>
      </c>
      <c r="P62" s="162">
        <v>73.08333333333333</v>
      </c>
      <c r="Q62" s="114">
        <v>9</v>
      </c>
      <c r="R62" s="278" t="s">
        <v>215</v>
      </c>
      <c r="S62" s="103">
        <v>5</v>
      </c>
      <c r="T62" s="104">
        <v>410</v>
      </c>
      <c r="U62" s="162">
        <v>68.33333333333333</v>
      </c>
      <c r="V62" s="276"/>
      <c r="Z62"/>
    </row>
    <row r="63" spans="1:26" ht="18.75" thickBot="1">
      <c r="A63">
        <v>10</v>
      </c>
      <c r="B63">
        <v>7</v>
      </c>
      <c r="C63" s="118"/>
      <c r="D63" s="92" t="str">
        <f>INDEX($D$2:$D$11,A63)</f>
        <v>ALBATROS</v>
      </c>
      <c r="E63" s="108">
        <v>2</v>
      </c>
      <c r="F63" s="110">
        <v>72.5</v>
      </c>
      <c r="G63" s="93" t="str">
        <f>INDEX($D$2:$D$11,B63)</f>
        <v>I CUCCIOLI</v>
      </c>
      <c r="H63" s="136">
        <v>1</v>
      </c>
      <c r="I63" s="109">
        <v>66.5</v>
      </c>
      <c r="J63" s="96"/>
      <c r="K63" s="138"/>
      <c r="L63" s="115">
        <v>5</v>
      </c>
      <c r="M63" s="279" t="s">
        <v>29</v>
      </c>
      <c r="N63" s="117">
        <v>7</v>
      </c>
      <c r="O63" s="128">
        <v>425.5</v>
      </c>
      <c r="P63" s="165">
        <v>70.91666666666667</v>
      </c>
      <c r="Q63" s="115">
        <v>10</v>
      </c>
      <c r="R63" s="279" t="s">
        <v>39</v>
      </c>
      <c r="S63" s="117">
        <v>4</v>
      </c>
      <c r="T63" s="128">
        <v>406</v>
      </c>
      <c r="U63" s="165">
        <v>67.66666666666667</v>
      </c>
      <c r="V63" s="276"/>
      <c r="Z63"/>
    </row>
    <row r="64" spans="3:26" ht="15" thickTop="1">
      <c r="C64" s="118"/>
      <c r="D64" s="119"/>
      <c r="E64" s="120"/>
      <c r="F64" s="121"/>
      <c r="G64" s="120"/>
      <c r="H64" s="120"/>
      <c r="I64" s="121"/>
      <c r="J64" s="121"/>
      <c r="K64" s="138"/>
      <c r="L64" s="139"/>
      <c r="M64" s="139"/>
      <c r="N64" s="139"/>
      <c r="O64" s="140"/>
      <c r="P64" s="141"/>
      <c r="Q64" s="142"/>
      <c r="R64" s="142"/>
      <c r="S64" s="142"/>
      <c r="T64" s="140"/>
      <c r="U64" s="143"/>
      <c r="V64" s="138"/>
      <c r="Z64"/>
    </row>
    <row r="65" spans="3:26" ht="15" customHeight="1" thickBot="1">
      <c r="C65" s="118"/>
      <c r="D65" s="119"/>
      <c r="E65" s="120"/>
      <c r="F65" s="121"/>
      <c r="G65" s="120"/>
      <c r="H65" s="120"/>
      <c r="I65" s="121"/>
      <c r="J65" s="121"/>
      <c r="K65" s="138"/>
      <c r="L65" s="139"/>
      <c r="M65"/>
      <c r="N65"/>
      <c r="P65" s="141"/>
      <c r="Q65" s="142"/>
      <c r="R65" s="142"/>
      <c r="S65" s="142"/>
      <c r="T65" s="140"/>
      <c r="U65" s="143"/>
      <c r="V65" s="138"/>
      <c r="Z65"/>
    </row>
    <row r="66" spans="3:22" ht="18.75" customHeight="1" thickBot="1" thickTop="1">
      <c r="C66" s="91" t="s">
        <v>55</v>
      </c>
      <c r="D66" s="92">
        <v>37948</v>
      </c>
      <c r="E66" s="93"/>
      <c r="F66" s="94"/>
      <c r="G66" s="93"/>
      <c r="H66" s="95"/>
      <c r="I66" s="94"/>
      <c r="J66" s="96"/>
      <c r="K66" s="138"/>
      <c r="L66" s="97">
        <v>7</v>
      </c>
      <c r="M66" s="98"/>
      <c r="N66" s="99"/>
      <c r="O66" s="100"/>
      <c r="P66" s="101"/>
      <c r="Q66" s="97">
        <v>7</v>
      </c>
      <c r="R66" s="98"/>
      <c r="S66" s="99"/>
      <c r="T66" s="100"/>
      <c r="U66" s="101"/>
      <c r="V66" s="138"/>
    </row>
    <row r="67" spans="1:22" ht="18.75" thickBot="1">
      <c r="A67">
        <v>4</v>
      </c>
      <c r="B67">
        <v>3</v>
      </c>
      <c r="C67" s="118"/>
      <c r="D67" s="92" t="str">
        <f>INDEX($D$2:$D$11,A67)</f>
        <v>VANILLA SKY</v>
      </c>
      <c r="E67" s="108">
        <v>4</v>
      </c>
      <c r="F67" s="109">
        <v>84</v>
      </c>
      <c r="G67" s="93" t="str">
        <f>INDEX($D$2:$D$11,B67)</f>
        <v>LES SASSICES</v>
      </c>
      <c r="H67" s="108">
        <v>2</v>
      </c>
      <c r="I67" s="110">
        <v>72</v>
      </c>
      <c r="J67" s="96"/>
      <c r="K67" s="138"/>
      <c r="L67" s="111">
        <v>1</v>
      </c>
      <c r="M67" s="123" t="s">
        <v>35</v>
      </c>
      <c r="N67" s="124">
        <v>19</v>
      </c>
      <c r="O67" s="125">
        <v>508</v>
      </c>
      <c r="P67" s="112">
        <v>72.57142857142857</v>
      </c>
      <c r="Q67" s="111">
        <v>6</v>
      </c>
      <c r="R67" s="123" t="s">
        <v>36</v>
      </c>
      <c r="S67" s="124">
        <v>8</v>
      </c>
      <c r="T67" s="125">
        <v>483</v>
      </c>
      <c r="U67" s="112">
        <v>69</v>
      </c>
      <c r="V67" s="138"/>
    </row>
    <row r="68" spans="1:22" ht="18.75" thickBot="1">
      <c r="A68">
        <v>5</v>
      </c>
      <c r="B68">
        <v>9</v>
      </c>
      <c r="C68" s="118"/>
      <c r="D68" s="92" t="str">
        <f>INDEX($D$2:$D$11,A68)</f>
        <v>LAUDANO VI PUNIRA'</v>
      </c>
      <c r="E68" s="108">
        <v>3</v>
      </c>
      <c r="F68" s="109">
        <v>76.5</v>
      </c>
      <c r="G68" s="93" t="str">
        <f>INDEX($D$2:$D$11,B68)</f>
        <v>TORO LOCO</v>
      </c>
      <c r="H68" s="144">
        <v>1</v>
      </c>
      <c r="I68" s="109">
        <v>68.5</v>
      </c>
      <c r="J68" s="96"/>
      <c r="K68" s="138"/>
      <c r="L68" s="114">
        <v>2</v>
      </c>
      <c r="M68" s="126" t="s">
        <v>38</v>
      </c>
      <c r="N68" s="103">
        <v>14</v>
      </c>
      <c r="O68" s="104">
        <v>508</v>
      </c>
      <c r="P68" s="112">
        <v>72.57142857142857</v>
      </c>
      <c r="Q68" s="114">
        <v>7</v>
      </c>
      <c r="R68" s="126" t="s">
        <v>215</v>
      </c>
      <c r="S68" s="103">
        <v>6</v>
      </c>
      <c r="T68" s="104">
        <v>476</v>
      </c>
      <c r="U68" s="112">
        <v>68</v>
      </c>
      <c r="V68" s="138"/>
    </row>
    <row r="69" spans="1:22" ht="18.75" thickBot="1">
      <c r="A69">
        <v>6</v>
      </c>
      <c r="B69">
        <v>2</v>
      </c>
      <c r="C69" s="118"/>
      <c r="D69" s="92" t="str">
        <f>INDEX($D$2:$D$11,A69)</f>
        <v>MO MUORI</v>
      </c>
      <c r="E69" s="108">
        <v>1</v>
      </c>
      <c r="F69" s="110">
        <v>66.5</v>
      </c>
      <c r="G69" s="93" t="str">
        <f>INDEX($D$2:$D$11,B69)</f>
        <v>SPARTAK MANOWAR</v>
      </c>
      <c r="H69" s="144">
        <v>1</v>
      </c>
      <c r="I69" s="109">
        <v>66</v>
      </c>
      <c r="J69" s="96"/>
      <c r="K69" s="138"/>
      <c r="L69" s="114">
        <v>3</v>
      </c>
      <c r="M69" s="126" t="s">
        <v>32</v>
      </c>
      <c r="N69" s="103">
        <v>13</v>
      </c>
      <c r="O69" s="104">
        <v>509.5</v>
      </c>
      <c r="P69" s="112">
        <v>72.78571428571429</v>
      </c>
      <c r="Q69" s="114">
        <v>8</v>
      </c>
      <c r="R69" s="126" t="s">
        <v>323</v>
      </c>
      <c r="S69" s="103">
        <v>5</v>
      </c>
      <c r="T69" s="104">
        <v>491.5</v>
      </c>
      <c r="U69" s="112">
        <v>70.21428571428571</v>
      </c>
      <c r="V69" s="138"/>
    </row>
    <row r="70" spans="1:22" ht="18.75" thickBot="1">
      <c r="A70">
        <v>7</v>
      </c>
      <c r="B70">
        <v>1</v>
      </c>
      <c r="C70" s="118"/>
      <c r="D70" s="92" t="str">
        <f>INDEX($D$2:$D$11,A70)</f>
        <v>I CUCCIOLI</v>
      </c>
      <c r="E70" s="108">
        <v>1</v>
      </c>
      <c r="F70" s="110">
        <v>68.5</v>
      </c>
      <c r="G70" s="93" t="str">
        <f>INDEX($D$2:$D$11,B70)</f>
        <v>NEW TIM</v>
      </c>
      <c r="H70" s="144">
        <v>2</v>
      </c>
      <c r="I70" s="109">
        <v>75</v>
      </c>
      <c r="J70" s="96"/>
      <c r="K70" s="138"/>
      <c r="L70" s="114">
        <v>4</v>
      </c>
      <c r="M70" s="126" t="s">
        <v>192</v>
      </c>
      <c r="N70" s="103">
        <v>11</v>
      </c>
      <c r="O70" s="104">
        <v>522.5</v>
      </c>
      <c r="P70" s="112">
        <v>74.64285714285714</v>
      </c>
      <c r="Q70" s="114">
        <v>9</v>
      </c>
      <c r="R70" s="126" t="s">
        <v>250</v>
      </c>
      <c r="S70" s="103">
        <v>5</v>
      </c>
      <c r="T70" s="104">
        <v>490</v>
      </c>
      <c r="U70" s="112">
        <v>70</v>
      </c>
      <c r="V70" s="138"/>
    </row>
    <row r="71" spans="1:22" ht="18.75" thickBot="1">
      <c r="A71">
        <v>8</v>
      </c>
      <c r="B71">
        <v>10</v>
      </c>
      <c r="C71" s="118"/>
      <c r="D71" s="92" t="str">
        <f>INDEX($D$2:$D$11,A71)</f>
        <v>TORMENTINO</v>
      </c>
      <c r="E71" s="108">
        <v>2</v>
      </c>
      <c r="F71" s="110">
        <v>72</v>
      </c>
      <c r="G71" s="93" t="str">
        <f>INDEX($D$2:$D$11,B71)</f>
        <v>ALBATROS</v>
      </c>
      <c r="H71" s="144">
        <v>2</v>
      </c>
      <c r="I71" s="109">
        <v>72</v>
      </c>
      <c r="J71" s="96"/>
      <c r="K71" s="138"/>
      <c r="L71" s="115">
        <v>5</v>
      </c>
      <c r="M71" s="127" t="s">
        <v>29</v>
      </c>
      <c r="N71" s="117">
        <v>8</v>
      </c>
      <c r="O71" s="128">
        <v>497.5</v>
      </c>
      <c r="P71" s="112">
        <v>71.07142857142857</v>
      </c>
      <c r="Q71" s="115">
        <v>10</v>
      </c>
      <c r="R71" s="127" t="s">
        <v>39</v>
      </c>
      <c r="S71" s="117">
        <v>5</v>
      </c>
      <c r="T71" s="128">
        <v>478</v>
      </c>
      <c r="U71" s="112">
        <v>68.28571428571429</v>
      </c>
      <c r="V71" s="138"/>
    </row>
    <row r="72" spans="3:22" ht="15" thickTop="1">
      <c r="C72" s="118"/>
      <c r="D72" s="119"/>
      <c r="E72" s="120"/>
      <c r="F72" s="121"/>
      <c r="G72" s="120"/>
      <c r="H72" s="120"/>
      <c r="I72" s="121"/>
      <c r="J72" s="121"/>
      <c r="K72" s="138"/>
      <c r="L72" s="139"/>
      <c r="M72"/>
      <c r="N72"/>
      <c r="Q72" s="142"/>
      <c r="R72" s="142"/>
      <c r="S72" s="142"/>
      <c r="T72" s="140"/>
      <c r="U72" s="143"/>
      <c r="V72" s="138"/>
    </row>
    <row r="73" spans="3:22" ht="15" thickBot="1">
      <c r="C73" s="118"/>
      <c r="D73" s="119"/>
      <c r="E73" s="120"/>
      <c r="F73" s="121"/>
      <c r="G73" s="120"/>
      <c r="H73" s="120"/>
      <c r="I73" s="121"/>
      <c r="J73" s="121"/>
      <c r="K73" s="138"/>
      <c r="L73" s="139"/>
      <c r="M73"/>
      <c r="N73"/>
      <c r="Q73" s="142"/>
      <c r="R73" s="142"/>
      <c r="S73" s="142"/>
      <c r="T73" s="140"/>
      <c r="U73" s="143"/>
      <c r="V73" s="138"/>
    </row>
    <row r="74" spans="3:22" ht="19.5" thickBot="1" thickTop="1">
      <c r="C74" s="91" t="s">
        <v>56</v>
      </c>
      <c r="D74" s="92">
        <v>37955</v>
      </c>
      <c r="E74" s="93"/>
      <c r="F74" s="94"/>
      <c r="G74" s="93"/>
      <c r="H74" s="95"/>
      <c r="I74" s="94"/>
      <c r="J74" s="96"/>
      <c r="K74" s="138"/>
      <c r="L74" s="97">
        <v>8</v>
      </c>
      <c r="M74" s="98"/>
      <c r="N74" s="99"/>
      <c r="O74" s="100"/>
      <c r="P74" s="101"/>
      <c r="Q74" s="97">
        <v>8</v>
      </c>
      <c r="R74" s="98"/>
      <c r="S74" s="99"/>
      <c r="T74" s="100"/>
      <c r="U74" s="101"/>
      <c r="V74" s="138"/>
    </row>
    <row r="75" spans="1:22" ht="18.75" thickBot="1">
      <c r="A75">
        <v>1</v>
      </c>
      <c r="B75">
        <v>8</v>
      </c>
      <c r="C75" s="118"/>
      <c r="D75" s="92" t="str">
        <f>INDEX($D$2:$D$11,A75)</f>
        <v>NEW TIM</v>
      </c>
      <c r="E75" s="108">
        <v>1</v>
      </c>
      <c r="F75" s="109">
        <v>71</v>
      </c>
      <c r="G75" s="93" t="str">
        <f>INDEX($D$2:$D$11,B75)</f>
        <v>TORMENTINO</v>
      </c>
      <c r="H75" s="108">
        <v>1</v>
      </c>
      <c r="I75" s="110">
        <v>72</v>
      </c>
      <c r="J75" s="96"/>
      <c r="K75" s="138"/>
      <c r="L75" s="111">
        <v>1</v>
      </c>
      <c r="M75" s="123" t="s">
        <v>35</v>
      </c>
      <c r="N75" s="124">
        <v>19</v>
      </c>
      <c r="O75" s="125">
        <v>575.5</v>
      </c>
      <c r="P75" s="112">
        <v>71.9375</v>
      </c>
      <c r="Q75" s="111">
        <v>6</v>
      </c>
      <c r="R75" s="123" t="s">
        <v>29</v>
      </c>
      <c r="S75" s="124">
        <v>9</v>
      </c>
      <c r="T75" s="125">
        <v>569.5</v>
      </c>
      <c r="U75" s="112">
        <v>71.1875</v>
      </c>
      <c r="V75" s="138"/>
    </row>
    <row r="76" spans="1:22" ht="18.75" thickBot="1">
      <c r="A76">
        <v>2</v>
      </c>
      <c r="B76">
        <v>7</v>
      </c>
      <c r="C76" s="118"/>
      <c r="D76" s="92" t="str">
        <f>INDEX($D$2:$D$11,A76)</f>
        <v>SPARTAK MANOWAR</v>
      </c>
      <c r="E76" s="108">
        <v>0</v>
      </c>
      <c r="F76" s="109">
        <v>64</v>
      </c>
      <c r="G76" s="93" t="str">
        <f>INDEX($D$2:$D$11,B76)</f>
        <v>I CUCCIOLI</v>
      </c>
      <c r="H76" s="108">
        <v>4</v>
      </c>
      <c r="I76" s="109">
        <v>78.5</v>
      </c>
      <c r="J76" s="96"/>
      <c r="K76" s="138"/>
      <c r="L76" s="114">
        <v>2</v>
      </c>
      <c r="M76" s="126" t="s">
        <v>192</v>
      </c>
      <c r="N76" s="103">
        <v>14</v>
      </c>
      <c r="O76" s="104">
        <v>600</v>
      </c>
      <c r="P76" s="112">
        <v>75</v>
      </c>
      <c r="Q76" s="114">
        <v>7</v>
      </c>
      <c r="R76" s="126" t="s">
        <v>250</v>
      </c>
      <c r="S76" s="103">
        <v>8</v>
      </c>
      <c r="T76" s="104">
        <v>570.5</v>
      </c>
      <c r="U76" s="112">
        <v>71.3125</v>
      </c>
      <c r="V76" s="138"/>
    </row>
    <row r="77" spans="1:22" ht="18.75" thickBot="1">
      <c r="A77">
        <v>3</v>
      </c>
      <c r="B77">
        <v>6</v>
      </c>
      <c r="C77" s="118"/>
      <c r="D77" s="92" t="str">
        <f>INDEX($D$2:$D$11,A77)</f>
        <v>LES SASSICES</v>
      </c>
      <c r="E77" s="108">
        <v>0</v>
      </c>
      <c r="F77" s="110">
        <v>64.5</v>
      </c>
      <c r="G77" s="93" t="str">
        <f>INDEX($D$2:$D$11,B77)</f>
        <v>MO MUORI</v>
      </c>
      <c r="H77" s="108">
        <v>1</v>
      </c>
      <c r="I77" s="109">
        <v>70</v>
      </c>
      <c r="J77" s="96"/>
      <c r="K77" s="138"/>
      <c r="L77" s="114">
        <v>3</v>
      </c>
      <c r="M77" s="126" t="s">
        <v>32</v>
      </c>
      <c r="N77" s="103">
        <v>14</v>
      </c>
      <c r="O77" s="104">
        <v>580.5</v>
      </c>
      <c r="P77" s="112">
        <v>72.5625</v>
      </c>
      <c r="Q77" s="114">
        <v>8</v>
      </c>
      <c r="R77" s="126" t="s">
        <v>39</v>
      </c>
      <c r="S77" s="103">
        <v>8</v>
      </c>
      <c r="T77" s="104">
        <v>558.5</v>
      </c>
      <c r="U77" s="112">
        <v>69.8125</v>
      </c>
      <c r="V77" s="138"/>
    </row>
    <row r="78" spans="1:22" ht="18.75" thickBot="1">
      <c r="A78">
        <v>4</v>
      </c>
      <c r="B78">
        <v>5</v>
      </c>
      <c r="C78" s="118"/>
      <c r="D78" s="92" t="str">
        <f>INDEX($D$2:$D$11,A78)</f>
        <v>VANILLA SKY</v>
      </c>
      <c r="E78" s="108">
        <v>3</v>
      </c>
      <c r="F78" s="110">
        <v>77.5</v>
      </c>
      <c r="G78" s="93" t="str">
        <f>INDEX($D$2:$D$11,B78)</f>
        <v>LAUDANO VI PUNIRA'</v>
      </c>
      <c r="H78" s="108">
        <v>1</v>
      </c>
      <c r="I78" s="109">
        <v>67.5</v>
      </c>
      <c r="J78" s="96"/>
      <c r="K78" s="138"/>
      <c r="L78" s="114">
        <v>4</v>
      </c>
      <c r="M78" s="126" t="s">
        <v>38</v>
      </c>
      <c r="N78" s="103">
        <v>14</v>
      </c>
      <c r="O78" s="104">
        <v>572.5</v>
      </c>
      <c r="P78" s="112">
        <v>71.5625</v>
      </c>
      <c r="Q78" s="114">
        <v>9</v>
      </c>
      <c r="R78" s="126" t="s">
        <v>215</v>
      </c>
      <c r="S78" s="103">
        <v>6</v>
      </c>
      <c r="T78" s="104">
        <v>540</v>
      </c>
      <c r="U78" s="112">
        <v>67.5</v>
      </c>
      <c r="V78" s="138"/>
    </row>
    <row r="79" spans="1:22" ht="18.75" thickBot="1">
      <c r="A79">
        <v>10</v>
      </c>
      <c r="B79">
        <v>9</v>
      </c>
      <c r="C79" s="118"/>
      <c r="D79" s="92" t="str">
        <f>INDEX($D$2:$D$11,A79)</f>
        <v>ALBATROS</v>
      </c>
      <c r="E79" s="108">
        <v>4</v>
      </c>
      <c r="F79" s="110">
        <v>80.5</v>
      </c>
      <c r="G79" s="93" t="str">
        <f>INDEX($D$2:$D$11,B79)</f>
        <v>TORO LOCO</v>
      </c>
      <c r="H79" s="108">
        <v>0</v>
      </c>
      <c r="I79" s="109">
        <v>64.5</v>
      </c>
      <c r="J79" s="96"/>
      <c r="K79" s="138"/>
      <c r="L79" s="115">
        <v>5</v>
      </c>
      <c r="M79" s="127" t="s">
        <v>36</v>
      </c>
      <c r="N79" s="117">
        <v>11</v>
      </c>
      <c r="O79" s="128">
        <v>553</v>
      </c>
      <c r="P79" s="112">
        <v>69.125</v>
      </c>
      <c r="Q79" s="115">
        <v>10</v>
      </c>
      <c r="R79" s="127" t="s">
        <v>323</v>
      </c>
      <c r="S79" s="117">
        <v>5</v>
      </c>
      <c r="T79" s="128">
        <v>556</v>
      </c>
      <c r="U79" s="112">
        <v>69.5</v>
      </c>
      <c r="V79" s="138"/>
    </row>
    <row r="80" spans="3:22" ht="12.75" customHeight="1" thickTop="1">
      <c r="C80" s="118"/>
      <c r="D80" s="119"/>
      <c r="E80" s="120"/>
      <c r="F80" s="121"/>
      <c r="G80" s="120"/>
      <c r="H80" s="120"/>
      <c r="I80" s="121"/>
      <c r="J80" s="121"/>
      <c r="K80" s="145"/>
      <c r="L80" s="146"/>
      <c r="M80"/>
      <c r="N80"/>
      <c r="P80" s="147"/>
      <c r="Q80" s="146"/>
      <c r="R80" s="146"/>
      <c r="S80" s="146"/>
      <c r="T80" s="148"/>
      <c r="U80" s="147"/>
      <c r="V80" s="149"/>
    </row>
    <row r="81" spans="3:22" ht="13.5" customHeight="1" thickBot="1">
      <c r="C81" s="118"/>
      <c r="D81" s="119"/>
      <c r="E81" s="120"/>
      <c r="F81" s="121"/>
      <c r="G81" s="120"/>
      <c r="H81" s="120"/>
      <c r="I81" s="121"/>
      <c r="J81" s="121"/>
      <c r="K81" s="145"/>
      <c r="L81" s="146"/>
      <c r="M81"/>
      <c r="N81"/>
      <c r="P81" s="147"/>
      <c r="Q81" s="146"/>
      <c r="R81" s="146"/>
      <c r="S81" s="146"/>
      <c r="T81" s="148"/>
      <c r="U81" s="147"/>
      <c r="V81" s="149"/>
    </row>
    <row r="82" spans="3:22" ht="20.25" customHeight="1" thickBot="1" thickTop="1">
      <c r="C82" s="91" t="s">
        <v>57</v>
      </c>
      <c r="D82" s="92">
        <v>37962</v>
      </c>
      <c r="E82" s="93"/>
      <c r="F82" s="94"/>
      <c r="G82" s="93"/>
      <c r="H82" s="95"/>
      <c r="I82" s="94"/>
      <c r="J82" s="96"/>
      <c r="K82" s="145"/>
      <c r="L82" s="97">
        <v>9</v>
      </c>
      <c r="M82" s="98"/>
      <c r="N82" s="99"/>
      <c r="O82" s="100"/>
      <c r="P82" s="101"/>
      <c r="Q82" s="97">
        <v>9</v>
      </c>
      <c r="R82" s="98"/>
      <c r="S82" s="99"/>
      <c r="T82" s="100"/>
      <c r="U82" s="101"/>
      <c r="V82" s="149"/>
    </row>
    <row r="83" spans="1:23" ht="18.75" thickBot="1">
      <c r="A83">
        <v>5</v>
      </c>
      <c r="B83">
        <v>10</v>
      </c>
      <c r="C83" s="118"/>
      <c r="D83" s="92" t="str">
        <f>INDEX($D$2:$D$11,A83)</f>
        <v>LAUDANO VI PUNIRA'</v>
      </c>
      <c r="E83" s="108">
        <v>2</v>
      </c>
      <c r="F83" s="150">
        <v>75.5</v>
      </c>
      <c r="G83" s="93" t="str">
        <f>INDEX($D$2:$D$11,B83)</f>
        <v>ALBATROS</v>
      </c>
      <c r="H83" s="108">
        <v>1</v>
      </c>
      <c r="I83" s="110">
        <v>68</v>
      </c>
      <c r="J83" s="96"/>
      <c r="K83" s="145"/>
      <c r="L83" s="111">
        <v>1</v>
      </c>
      <c r="M83" s="123" t="s">
        <v>35</v>
      </c>
      <c r="N83" s="124">
        <v>22</v>
      </c>
      <c r="O83" s="125">
        <v>651</v>
      </c>
      <c r="P83" s="112">
        <v>72.33333333333333</v>
      </c>
      <c r="Q83" s="111">
        <v>6</v>
      </c>
      <c r="R83" s="123" t="s">
        <v>36</v>
      </c>
      <c r="S83" s="124">
        <v>12</v>
      </c>
      <c r="T83" s="125">
        <v>622.5</v>
      </c>
      <c r="U83" s="112">
        <v>69.16666666666667</v>
      </c>
      <c r="V83" s="149"/>
      <c r="W83" s="4"/>
    </row>
    <row r="84" spans="1:22" ht="18.75" thickBot="1">
      <c r="A84">
        <v>6</v>
      </c>
      <c r="B84">
        <v>4</v>
      </c>
      <c r="C84" s="118"/>
      <c r="D84" s="92" t="str">
        <f>INDEX($D$2:$D$11,A84)</f>
        <v>MO MUORI</v>
      </c>
      <c r="E84" s="108">
        <v>1</v>
      </c>
      <c r="F84" s="109">
        <v>69.5</v>
      </c>
      <c r="G84" s="93" t="str">
        <f>INDEX($D$2:$D$11,B84)</f>
        <v>VANILLA SKY</v>
      </c>
      <c r="H84" s="108">
        <v>1</v>
      </c>
      <c r="I84" s="109">
        <v>69.5</v>
      </c>
      <c r="J84" s="96"/>
      <c r="K84" s="145"/>
      <c r="L84" s="114">
        <v>2</v>
      </c>
      <c r="M84" s="126" t="s">
        <v>38</v>
      </c>
      <c r="N84" s="103">
        <v>17</v>
      </c>
      <c r="O84" s="104">
        <v>647</v>
      </c>
      <c r="P84" s="112">
        <v>71.88888888888889</v>
      </c>
      <c r="Q84" s="114">
        <v>7</v>
      </c>
      <c r="R84" s="126" t="s">
        <v>250</v>
      </c>
      <c r="S84" s="103">
        <v>11</v>
      </c>
      <c r="T84" s="104">
        <v>644.5</v>
      </c>
      <c r="U84" s="112">
        <v>71.61111111111111</v>
      </c>
      <c r="V84" s="149"/>
    </row>
    <row r="85" spans="1:22" ht="18.75" thickBot="1">
      <c r="A85">
        <v>7</v>
      </c>
      <c r="B85">
        <v>3</v>
      </c>
      <c r="C85" s="118"/>
      <c r="D85" s="92" t="str">
        <f>INDEX($D$2:$D$11,A85)</f>
        <v>I CUCCIOLI</v>
      </c>
      <c r="E85" s="108">
        <v>3</v>
      </c>
      <c r="F85" s="110">
        <v>74</v>
      </c>
      <c r="G85" s="93" t="str">
        <f>INDEX($D$2:$D$11,B85)</f>
        <v>LES SASSICES</v>
      </c>
      <c r="H85" s="108">
        <v>0</v>
      </c>
      <c r="I85" s="109">
        <v>61.5</v>
      </c>
      <c r="J85" s="96"/>
      <c r="K85" s="145"/>
      <c r="L85" s="114">
        <v>3</v>
      </c>
      <c r="M85" s="126" t="s">
        <v>192</v>
      </c>
      <c r="N85" s="103">
        <v>15</v>
      </c>
      <c r="O85" s="104">
        <v>669.5</v>
      </c>
      <c r="P85" s="112">
        <v>74.38888888888889</v>
      </c>
      <c r="Q85" s="114">
        <v>8</v>
      </c>
      <c r="R85" s="126" t="s">
        <v>39</v>
      </c>
      <c r="S85" s="103">
        <v>8</v>
      </c>
      <c r="T85" s="104">
        <v>626.5</v>
      </c>
      <c r="U85" s="112">
        <v>69.61111111111111</v>
      </c>
      <c r="V85" s="149"/>
    </row>
    <row r="86" spans="1:22" ht="18.75" thickBot="1">
      <c r="A86">
        <v>8</v>
      </c>
      <c r="B86">
        <v>2</v>
      </c>
      <c r="C86" s="118"/>
      <c r="D86" s="92" t="str">
        <f>INDEX($D$2:$D$11,A86)</f>
        <v>TORMENTINO</v>
      </c>
      <c r="E86" s="108">
        <v>4</v>
      </c>
      <c r="F86" s="110">
        <v>81.5</v>
      </c>
      <c r="G86" s="93" t="str">
        <f>INDEX($D$2:$D$11,B86)</f>
        <v>SPARTAK MANOWAR</v>
      </c>
      <c r="H86" s="108">
        <v>1</v>
      </c>
      <c r="I86" s="109">
        <v>69.5</v>
      </c>
      <c r="J86" s="96"/>
      <c r="K86" s="145"/>
      <c r="L86" s="114">
        <v>4</v>
      </c>
      <c r="M86" s="126" t="s">
        <v>32</v>
      </c>
      <c r="N86" s="103">
        <v>14</v>
      </c>
      <c r="O86" s="104">
        <v>647</v>
      </c>
      <c r="P86" s="112">
        <v>71.88888888888889</v>
      </c>
      <c r="Q86" s="114">
        <v>9</v>
      </c>
      <c r="R86" s="126" t="s">
        <v>215</v>
      </c>
      <c r="S86" s="103">
        <v>6</v>
      </c>
      <c r="T86" s="104">
        <v>609.5</v>
      </c>
      <c r="U86" s="112">
        <v>67.72222222222223</v>
      </c>
      <c r="V86" s="149"/>
    </row>
    <row r="87" spans="1:22" ht="18.75" thickBot="1">
      <c r="A87">
        <v>9</v>
      </c>
      <c r="B87">
        <v>1</v>
      </c>
      <c r="C87" s="118"/>
      <c r="D87" s="92" t="str">
        <f>INDEX($D$2:$D$11,A87)</f>
        <v>TORO LOCO</v>
      </c>
      <c r="E87" s="108">
        <v>3</v>
      </c>
      <c r="F87" s="110">
        <v>74.5</v>
      </c>
      <c r="G87" s="93" t="str">
        <f>INDEX($D$2:$D$11,B87)</f>
        <v>NEW TIM</v>
      </c>
      <c r="H87" s="108">
        <v>1</v>
      </c>
      <c r="I87" s="109">
        <v>66.5</v>
      </c>
      <c r="J87" s="96"/>
      <c r="K87" s="145"/>
      <c r="L87" s="115">
        <v>5</v>
      </c>
      <c r="M87" s="127" t="s">
        <v>29</v>
      </c>
      <c r="N87" s="117">
        <v>12</v>
      </c>
      <c r="O87" s="128">
        <v>651</v>
      </c>
      <c r="P87" s="112">
        <v>72.33333333333333</v>
      </c>
      <c r="Q87" s="115">
        <v>10</v>
      </c>
      <c r="R87" s="127" t="s">
        <v>323</v>
      </c>
      <c r="S87" s="117">
        <v>5</v>
      </c>
      <c r="T87" s="128">
        <v>617.5</v>
      </c>
      <c r="U87" s="112">
        <v>68.61111111111111</v>
      </c>
      <c r="V87" s="149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78"/>
      <c r="N92" s="78"/>
      <c r="O92" s="129"/>
    </row>
    <row r="93" spans="13:15" ht="18">
      <c r="M93" s="151"/>
      <c r="N93" s="151"/>
      <c r="O93" s="152"/>
    </row>
    <row r="94" spans="13:15" ht="18">
      <c r="M94" s="151"/>
      <c r="N94" s="151"/>
      <c r="O94" s="152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8" r:id="rId2"/>
  <headerFooter alignWithMargins="0">
    <oddHeader>&amp;C&amp;24fantacinico@virgilio.it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111">
    <pageSetUpPr fitToPage="1"/>
  </sheetPr>
  <dimension ref="A1:AK94"/>
  <sheetViews>
    <sheetView zoomScale="75" zoomScaleNormal="75" workbookViewId="0" topLeftCell="A1">
      <selection activeCell="AJ28" sqref="AJ28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66" bestFit="1" customWidth="1"/>
    <col min="5" max="5" width="3.00390625" style="67" customWidth="1"/>
    <col min="6" max="6" width="8.57421875" style="68" customWidth="1"/>
    <col min="7" max="7" width="21.28125" style="67" bestFit="1" customWidth="1"/>
    <col min="8" max="8" width="3.00390625" style="67" customWidth="1"/>
    <col min="9" max="9" width="7.140625" style="68" customWidth="1"/>
    <col min="10" max="10" width="10.00390625" style="67" customWidth="1"/>
    <col min="11" max="11" width="4.57421875" style="83" customWidth="1"/>
    <col min="12" max="12" width="4.28125" style="137" customWidth="1"/>
    <col min="13" max="13" width="16.7109375" style="137" customWidth="1"/>
    <col min="14" max="14" width="4.57421875" style="137" bestFit="1" customWidth="1"/>
    <col min="15" max="15" width="10.7109375" style="73" bestFit="1" customWidth="1"/>
    <col min="16" max="16" width="6.57421875" style="74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75" bestFit="1" customWidth="1"/>
    <col min="21" max="21" width="7.28125" style="76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73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69"/>
      <c r="H1" s="69"/>
      <c r="I1" s="70"/>
      <c r="J1" s="69"/>
      <c r="K1" s="71"/>
      <c r="L1" s="72"/>
      <c r="M1" s="72"/>
      <c r="N1" s="72"/>
    </row>
    <row r="2" spans="2:14" ht="12.75">
      <c r="B2" s="77">
        <v>1</v>
      </c>
      <c r="D2" s="330" t="s">
        <v>32</v>
      </c>
      <c r="G2" s="78"/>
      <c r="H2" s="69"/>
      <c r="I2" s="70"/>
      <c r="J2" s="70"/>
      <c r="K2" s="79"/>
      <c r="L2" s="80"/>
      <c r="M2" s="80"/>
      <c r="N2" s="80"/>
    </row>
    <row r="3" spans="2:26" ht="12.75">
      <c r="B3" s="77">
        <v>2</v>
      </c>
      <c r="D3" s="102" t="s">
        <v>215</v>
      </c>
      <c r="G3" s="78"/>
      <c r="H3" s="69"/>
      <c r="I3" s="70"/>
      <c r="J3" s="70"/>
      <c r="K3" s="79"/>
      <c r="L3" s="80"/>
      <c r="M3" s="80"/>
      <c r="N3" s="80"/>
      <c r="Z3" s="73" t="s">
        <v>31</v>
      </c>
    </row>
    <row r="4" spans="2:26" ht="12.75">
      <c r="B4" s="77">
        <v>3</v>
      </c>
      <c r="D4" s="102" t="s">
        <v>323</v>
      </c>
      <c r="G4" s="78"/>
      <c r="H4" s="69"/>
      <c r="I4" s="70"/>
      <c r="J4" s="70"/>
      <c r="K4" s="79"/>
      <c r="L4" s="80"/>
      <c r="M4" s="80"/>
      <c r="N4" s="80"/>
      <c r="Z4" s="73" t="s">
        <v>33</v>
      </c>
    </row>
    <row r="5" spans="2:14" ht="12.75">
      <c r="B5" s="77">
        <v>4</v>
      </c>
      <c r="D5" s="102" t="s">
        <v>192</v>
      </c>
      <c r="G5" s="78"/>
      <c r="H5" s="69"/>
      <c r="I5" s="70"/>
      <c r="J5" s="70"/>
      <c r="K5" s="79"/>
      <c r="L5" s="80"/>
      <c r="M5" s="80"/>
      <c r="N5" s="80"/>
    </row>
    <row r="6" spans="2:14" ht="12.75">
      <c r="B6" s="77">
        <v>5</v>
      </c>
      <c r="D6" s="102" t="s">
        <v>35</v>
      </c>
      <c r="G6" s="78"/>
      <c r="H6" s="81"/>
      <c r="I6" s="70"/>
      <c r="J6" s="70"/>
      <c r="K6" s="79"/>
      <c r="L6" s="80"/>
      <c r="M6" s="80"/>
      <c r="N6" s="80"/>
    </row>
    <row r="7" spans="2:14" ht="12.75">
      <c r="B7" s="77">
        <v>6</v>
      </c>
      <c r="D7" s="102" t="s">
        <v>36</v>
      </c>
      <c r="H7" s="81"/>
      <c r="I7" s="70"/>
      <c r="J7" s="70"/>
      <c r="K7" s="79"/>
      <c r="L7" s="80"/>
      <c r="M7" s="80"/>
      <c r="N7" s="80"/>
    </row>
    <row r="8" spans="2:14" ht="12.75">
      <c r="B8" s="77">
        <v>7</v>
      </c>
      <c r="D8" s="102" t="s">
        <v>250</v>
      </c>
      <c r="G8" s="78"/>
      <c r="H8" s="81"/>
      <c r="I8" s="70"/>
      <c r="J8" s="70"/>
      <c r="K8" s="79"/>
      <c r="L8" s="80"/>
      <c r="M8" s="80"/>
      <c r="N8" s="80"/>
    </row>
    <row r="9" spans="2:14" ht="12.75">
      <c r="B9" s="77">
        <v>8</v>
      </c>
      <c r="D9" s="102" t="s">
        <v>29</v>
      </c>
      <c r="G9" s="78"/>
      <c r="H9" s="81"/>
      <c r="I9" s="70"/>
      <c r="J9" s="70"/>
      <c r="K9" s="79"/>
      <c r="L9" s="80"/>
      <c r="M9" s="80"/>
      <c r="N9" s="80"/>
    </row>
    <row r="10" spans="2:14" ht="12.75">
      <c r="B10" s="77">
        <v>9</v>
      </c>
      <c r="D10" s="102" t="s">
        <v>38</v>
      </c>
      <c r="G10" s="78"/>
      <c r="H10" s="81"/>
      <c r="I10" s="70"/>
      <c r="J10" s="70"/>
      <c r="K10" s="79"/>
      <c r="L10" s="80"/>
      <c r="M10" s="80"/>
      <c r="N10" s="80"/>
    </row>
    <row r="11" spans="2:14" ht="12.75">
      <c r="B11" s="77">
        <v>10</v>
      </c>
      <c r="D11" s="102" t="s">
        <v>39</v>
      </c>
      <c r="G11" s="78"/>
      <c r="H11" s="81"/>
      <c r="I11" s="70"/>
      <c r="J11" s="70"/>
      <c r="K11" s="79"/>
      <c r="L11" s="80"/>
      <c r="M11" s="80"/>
      <c r="N11" s="80"/>
    </row>
    <row r="12" spans="2:14" ht="12.75">
      <c r="B12" s="77"/>
      <c r="D12" s="82"/>
      <c r="G12" s="78"/>
      <c r="H12" s="81"/>
      <c r="I12" s="70"/>
      <c r="J12" s="70"/>
      <c r="K12" s="79"/>
      <c r="L12" s="80"/>
      <c r="M12" s="80"/>
      <c r="N12" s="80"/>
    </row>
    <row r="13" spans="2:14" ht="12.75">
      <c r="B13" s="77"/>
      <c r="D13" s="82"/>
      <c r="G13" s="78"/>
      <c r="H13" s="81"/>
      <c r="I13" s="70"/>
      <c r="J13" s="70"/>
      <c r="K13" s="79"/>
      <c r="L13" s="80"/>
      <c r="M13" s="80"/>
      <c r="N13" s="80"/>
    </row>
    <row r="14" spans="2:14" ht="12.75">
      <c r="B14" s="77"/>
      <c r="D14" s="82"/>
      <c r="G14" s="78"/>
      <c r="H14" s="81"/>
      <c r="I14" s="70"/>
      <c r="J14" s="70"/>
      <c r="K14" s="79"/>
      <c r="L14" s="80"/>
      <c r="M14" s="80"/>
      <c r="N14" s="80"/>
    </row>
    <row r="15" spans="2:14" ht="12.75">
      <c r="B15" s="77"/>
      <c r="D15" s="82"/>
      <c r="G15" s="78"/>
      <c r="H15" s="81"/>
      <c r="I15" s="70"/>
      <c r="J15" s="70"/>
      <c r="K15" s="79"/>
      <c r="L15" s="80"/>
      <c r="M15" s="80"/>
      <c r="N15" s="80"/>
    </row>
    <row r="16" spans="7:16" ht="13.5" thickBot="1">
      <c r="G16" s="82"/>
      <c r="H16" s="82"/>
      <c r="J16" s="68"/>
      <c r="L16" s="84"/>
      <c r="M16" s="84"/>
      <c r="N16" s="84"/>
      <c r="P16" s="76"/>
    </row>
    <row r="17" spans="7:37" ht="14.25" thickBot="1" thickTop="1">
      <c r="G17" s="82"/>
      <c r="H17" s="82"/>
      <c r="J17" s="68"/>
      <c r="L17" s="84"/>
      <c r="M17" s="84"/>
      <c r="N17" s="84"/>
      <c r="P17" s="76"/>
      <c r="X17" s="85" t="s">
        <v>40</v>
      </c>
      <c r="Y17" s="86" t="s">
        <v>41</v>
      </c>
      <c r="Z17" s="87" t="s">
        <v>42</v>
      </c>
      <c r="AA17" s="88" t="s">
        <v>43</v>
      </c>
      <c r="AC17" s="89">
        <v>10</v>
      </c>
      <c r="AD17" s="90">
        <v>11</v>
      </c>
      <c r="AE17" s="89">
        <v>12</v>
      </c>
      <c r="AF17" s="90">
        <v>13</v>
      </c>
      <c r="AG17" s="89">
        <v>14</v>
      </c>
      <c r="AH17" s="90">
        <v>15</v>
      </c>
      <c r="AI17" s="89">
        <v>16</v>
      </c>
      <c r="AJ17" s="90">
        <v>17</v>
      </c>
      <c r="AK17" s="89">
        <v>18</v>
      </c>
    </row>
    <row r="18" spans="3:37" ht="19.5" thickBot="1" thickTop="1">
      <c r="C18" s="91" t="s">
        <v>58</v>
      </c>
      <c r="D18" s="92"/>
      <c r="E18" s="93"/>
      <c r="F18" s="94"/>
      <c r="G18" s="93"/>
      <c r="H18" s="95"/>
      <c r="I18" s="94"/>
      <c r="J18" s="96"/>
      <c r="L18" s="153">
        <v>10</v>
      </c>
      <c r="M18" s="98"/>
      <c r="N18" s="99"/>
      <c r="O18" s="100"/>
      <c r="P18" s="101"/>
      <c r="Q18" s="153">
        <f>L18</f>
        <v>10</v>
      </c>
      <c r="R18" s="98"/>
      <c r="S18" s="99"/>
      <c r="T18" s="100"/>
      <c r="U18" s="101"/>
      <c r="X18" s="102" t="s">
        <v>35</v>
      </c>
      <c r="Y18" s="103">
        <v>35</v>
      </c>
      <c r="Z18" s="104">
        <f aca="true" t="shared" si="0" ref="Z18:Z27">AB18+SUM(AC18:AK18)</f>
        <v>1290.5</v>
      </c>
      <c r="AA18" s="105">
        <f aca="true" t="shared" si="1" ref="AA18:AA27">Z18/18</f>
        <v>71.69444444444444</v>
      </c>
      <c r="AB18" s="104">
        <v>651</v>
      </c>
      <c r="AC18" s="106">
        <v>70</v>
      </c>
      <c r="AD18" s="106">
        <v>71.5</v>
      </c>
      <c r="AE18" s="106">
        <v>65.5</v>
      </c>
      <c r="AF18" s="106">
        <v>69</v>
      </c>
      <c r="AG18" s="106">
        <v>75.5</v>
      </c>
      <c r="AH18" s="106">
        <v>70.5</v>
      </c>
      <c r="AI18" s="106">
        <v>60</v>
      </c>
      <c r="AJ18" s="106">
        <v>89.5</v>
      </c>
      <c r="AK18" s="106">
        <v>68</v>
      </c>
    </row>
    <row r="19" spans="1:37" ht="18.75" thickBot="1">
      <c r="A19">
        <v>10</v>
      </c>
      <c r="B19">
        <v>1</v>
      </c>
      <c r="C19" s="107"/>
      <c r="D19" s="92" t="str">
        <f>INDEX($D$2:$D$11,A19)</f>
        <v>ALBATROS</v>
      </c>
      <c r="E19" s="108">
        <v>2</v>
      </c>
      <c r="F19" s="109">
        <v>74.5</v>
      </c>
      <c r="G19" s="93" t="str">
        <f>INDEX($D$2:$D$11,B19)</f>
        <v>NEW TIM</v>
      </c>
      <c r="H19" s="108">
        <v>2</v>
      </c>
      <c r="I19" s="110">
        <v>72</v>
      </c>
      <c r="J19" s="96"/>
      <c r="L19" s="111">
        <v>1</v>
      </c>
      <c r="M19" s="102" t="s">
        <v>35</v>
      </c>
      <c r="N19" s="103">
        <v>23</v>
      </c>
      <c r="O19" s="104">
        <v>721</v>
      </c>
      <c r="P19" s="105">
        <v>72.1</v>
      </c>
      <c r="Q19" s="111">
        <v>6</v>
      </c>
      <c r="R19" s="102" t="s">
        <v>36</v>
      </c>
      <c r="S19" s="103">
        <v>13</v>
      </c>
      <c r="T19" s="104">
        <v>691</v>
      </c>
      <c r="U19" s="112">
        <v>69.1</v>
      </c>
      <c r="X19" s="102" t="s">
        <v>192</v>
      </c>
      <c r="Y19" s="103">
        <v>30</v>
      </c>
      <c r="Z19" s="104">
        <f t="shared" si="0"/>
        <v>1308</v>
      </c>
      <c r="AA19" s="105">
        <f t="shared" si="1"/>
        <v>72.66666666666667</v>
      </c>
      <c r="AB19" s="104">
        <v>669.5</v>
      </c>
      <c r="AC19" s="106">
        <v>75</v>
      </c>
      <c r="AD19" s="106">
        <v>66.5</v>
      </c>
      <c r="AE19" s="106">
        <v>84</v>
      </c>
      <c r="AF19" s="106">
        <v>72.5</v>
      </c>
      <c r="AG19" s="106">
        <v>60</v>
      </c>
      <c r="AH19" s="106">
        <v>74.5</v>
      </c>
      <c r="AI19" s="106">
        <v>68.5</v>
      </c>
      <c r="AJ19" s="106">
        <v>69</v>
      </c>
      <c r="AK19" s="106">
        <v>68.5</v>
      </c>
    </row>
    <row r="20" spans="1:37" ht="18.75" thickBot="1">
      <c r="A20">
        <v>9</v>
      </c>
      <c r="B20">
        <v>2</v>
      </c>
      <c r="C20" s="113"/>
      <c r="D20" s="92" t="str">
        <f>INDEX($D$2:$D$11,A20)</f>
        <v>TORO LOCO</v>
      </c>
      <c r="E20" s="108">
        <v>0</v>
      </c>
      <c r="F20" s="109">
        <v>65.5</v>
      </c>
      <c r="G20" s="93" t="str">
        <f>INDEX($D$2:$D$11,B20)</f>
        <v>SPARTAK MANOWAR</v>
      </c>
      <c r="H20" s="136">
        <v>1</v>
      </c>
      <c r="I20" s="109">
        <v>71.5</v>
      </c>
      <c r="J20" s="96"/>
      <c r="L20" s="114">
        <v>2</v>
      </c>
      <c r="M20" s="102" t="s">
        <v>192</v>
      </c>
      <c r="N20" s="103">
        <v>18</v>
      </c>
      <c r="O20" s="104">
        <v>744.5</v>
      </c>
      <c r="P20" s="105">
        <v>74.45</v>
      </c>
      <c r="Q20" s="114">
        <v>7</v>
      </c>
      <c r="R20" s="102" t="s">
        <v>250</v>
      </c>
      <c r="S20" s="103">
        <v>11</v>
      </c>
      <c r="T20" s="104">
        <v>707</v>
      </c>
      <c r="U20" s="112">
        <v>70.7</v>
      </c>
      <c r="X20" s="330" t="s">
        <v>32</v>
      </c>
      <c r="Y20" s="103">
        <v>29</v>
      </c>
      <c r="Z20" s="104">
        <f t="shared" si="0"/>
        <v>1305</v>
      </c>
      <c r="AA20" s="105">
        <f t="shared" si="1"/>
        <v>72.5</v>
      </c>
      <c r="AB20" s="104">
        <v>647</v>
      </c>
      <c r="AC20" s="106">
        <v>72</v>
      </c>
      <c r="AD20" s="106">
        <v>72</v>
      </c>
      <c r="AE20" s="106">
        <v>68.5</v>
      </c>
      <c r="AF20" s="106">
        <v>76.5</v>
      </c>
      <c r="AG20" s="106">
        <v>72</v>
      </c>
      <c r="AH20" s="106">
        <v>75.5</v>
      </c>
      <c r="AI20" s="106">
        <v>80.5</v>
      </c>
      <c r="AJ20" s="106">
        <v>70.5</v>
      </c>
      <c r="AK20" s="106">
        <v>70.5</v>
      </c>
    </row>
    <row r="21" spans="1:37" ht="18.75" thickBot="1">
      <c r="A21">
        <v>8</v>
      </c>
      <c r="B21">
        <v>3</v>
      </c>
      <c r="C21" s="113"/>
      <c r="D21" s="92" t="str">
        <f>INDEX($D$2:$D$11,A21)</f>
        <v>TORMENTINO</v>
      </c>
      <c r="E21" s="108">
        <v>4</v>
      </c>
      <c r="F21" s="110">
        <v>79</v>
      </c>
      <c r="G21" s="93" t="str">
        <f>INDEX($D$2:$D$11,B21)</f>
        <v>LES SASSICES</v>
      </c>
      <c r="H21" s="136">
        <v>1</v>
      </c>
      <c r="I21" s="109">
        <v>66.5</v>
      </c>
      <c r="J21" s="96"/>
      <c r="L21" s="114">
        <v>3</v>
      </c>
      <c r="M21" s="102" t="s">
        <v>38</v>
      </c>
      <c r="N21" s="103">
        <v>17</v>
      </c>
      <c r="O21" s="104">
        <v>712.5</v>
      </c>
      <c r="P21" s="105">
        <v>71.25</v>
      </c>
      <c r="Q21" s="114">
        <v>8</v>
      </c>
      <c r="R21" s="102" t="s">
        <v>39</v>
      </c>
      <c r="S21" s="103">
        <v>9</v>
      </c>
      <c r="T21" s="104">
        <v>701</v>
      </c>
      <c r="U21" s="112">
        <v>70.1</v>
      </c>
      <c r="X21" s="102" t="s">
        <v>38</v>
      </c>
      <c r="Y21" s="103">
        <v>28</v>
      </c>
      <c r="Z21" s="104">
        <f t="shared" si="0"/>
        <v>1288.5</v>
      </c>
      <c r="AA21" s="105">
        <f t="shared" si="1"/>
        <v>71.58333333333333</v>
      </c>
      <c r="AB21" s="104">
        <v>647</v>
      </c>
      <c r="AC21" s="106">
        <v>65.5</v>
      </c>
      <c r="AD21" s="106">
        <v>66</v>
      </c>
      <c r="AE21" s="106">
        <v>79.5</v>
      </c>
      <c r="AF21" s="106">
        <v>72</v>
      </c>
      <c r="AG21" s="106">
        <v>70.5</v>
      </c>
      <c r="AH21" s="106">
        <v>70</v>
      </c>
      <c r="AI21" s="106">
        <v>80</v>
      </c>
      <c r="AJ21" s="106">
        <v>72.5</v>
      </c>
      <c r="AK21" s="106">
        <v>65.5</v>
      </c>
    </row>
    <row r="22" spans="1:37" ht="18.75" thickBot="1">
      <c r="A22">
        <v>7</v>
      </c>
      <c r="B22">
        <v>4</v>
      </c>
      <c r="C22" s="113"/>
      <c r="D22" s="92" t="str">
        <f>INDEX($D$2:$D$11,A22)</f>
        <v>I CUCCIOLI</v>
      </c>
      <c r="E22" s="108">
        <v>0</v>
      </c>
      <c r="F22" s="110">
        <v>62.5</v>
      </c>
      <c r="G22" s="93" t="str">
        <f>INDEX($D$2:$D$11,B22)</f>
        <v>VANILLA SKY</v>
      </c>
      <c r="H22" s="136">
        <v>3</v>
      </c>
      <c r="I22" s="109">
        <v>75</v>
      </c>
      <c r="J22" s="96"/>
      <c r="L22" s="114">
        <v>4</v>
      </c>
      <c r="M22" s="102" t="s">
        <v>29</v>
      </c>
      <c r="N22" s="103">
        <v>15</v>
      </c>
      <c r="O22" s="104">
        <v>730</v>
      </c>
      <c r="P22" s="105">
        <v>73</v>
      </c>
      <c r="Q22" s="114">
        <v>9</v>
      </c>
      <c r="R22" s="102" t="s">
        <v>215</v>
      </c>
      <c r="S22" s="103">
        <v>9</v>
      </c>
      <c r="T22" s="104">
        <v>681</v>
      </c>
      <c r="U22" s="112">
        <v>68.1</v>
      </c>
      <c r="X22" s="102" t="s">
        <v>29</v>
      </c>
      <c r="Y22" s="103">
        <v>28</v>
      </c>
      <c r="Z22" s="104">
        <f t="shared" si="0"/>
        <v>1281</v>
      </c>
      <c r="AA22" s="105">
        <f t="shared" si="1"/>
        <v>71.16666666666667</v>
      </c>
      <c r="AB22" s="104">
        <v>651</v>
      </c>
      <c r="AC22" s="106">
        <v>79</v>
      </c>
      <c r="AD22" s="106">
        <v>67.5</v>
      </c>
      <c r="AE22" s="106">
        <v>69.5</v>
      </c>
      <c r="AF22" s="106">
        <v>69.5</v>
      </c>
      <c r="AG22" s="106">
        <v>65</v>
      </c>
      <c r="AH22" s="106">
        <v>68.5</v>
      </c>
      <c r="AI22" s="106">
        <v>70</v>
      </c>
      <c r="AJ22" s="106">
        <v>68.5</v>
      </c>
      <c r="AK22" s="106">
        <v>72.5</v>
      </c>
    </row>
    <row r="23" spans="1:37" ht="18.75" thickBot="1">
      <c r="A23">
        <v>5</v>
      </c>
      <c r="B23">
        <v>6</v>
      </c>
      <c r="C23" s="113"/>
      <c r="D23" s="92" t="str">
        <f>INDEX($D$2:$D$11,A23)</f>
        <v>LAUDANO VI PUNIRA'</v>
      </c>
      <c r="E23" s="108">
        <v>1</v>
      </c>
      <c r="F23" s="110">
        <v>70</v>
      </c>
      <c r="G23" s="93" t="str">
        <f>INDEX($D$2:$D$11,B23)</f>
        <v>MO MUORI</v>
      </c>
      <c r="H23" s="136">
        <v>1</v>
      </c>
      <c r="I23" s="109">
        <v>68.5</v>
      </c>
      <c r="J23" s="96"/>
      <c r="L23" s="115">
        <v>5</v>
      </c>
      <c r="M23" s="330" t="s">
        <v>32</v>
      </c>
      <c r="N23" s="103">
        <v>15</v>
      </c>
      <c r="O23" s="104">
        <v>719</v>
      </c>
      <c r="P23" s="105">
        <v>71.9</v>
      </c>
      <c r="Q23" s="115">
        <v>10</v>
      </c>
      <c r="R23" s="116" t="s">
        <v>323</v>
      </c>
      <c r="S23" s="117">
        <v>5</v>
      </c>
      <c r="T23" s="128">
        <v>684</v>
      </c>
      <c r="U23" s="154">
        <v>68.4</v>
      </c>
      <c r="X23" s="102" t="s">
        <v>36</v>
      </c>
      <c r="Y23" s="103">
        <v>24</v>
      </c>
      <c r="Z23" s="104">
        <f t="shared" si="0"/>
        <v>1256.5</v>
      </c>
      <c r="AA23" s="105">
        <f t="shared" si="1"/>
        <v>69.80555555555556</v>
      </c>
      <c r="AB23" s="104">
        <v>622.5</v>
      </c>
      <c r="AC23" s="106">
        <v>68.5</v>
      </c>
      <c r="AD23" s="106">
        <v>67.5</v>
      </c>
      <c r="AE23" s="106">
        <v>62.5</v>
      </c>
      <c r="AF23" s="106">
        <v>69.5</v>
      </c>
      <c r="AG23" s="106">
        <v>79</v>
      </c>
      <c r="AH23" s="106">
        <v>82.5</v>
      </c>
      <c r="AI23" s="106">
        <v>69</v>
      </c>
      <c r="AJ23" s="106">
        <v>69.5</v>
      </c>
      <c r="AK23" s="106">
        <v>66</v>
      </c>
    </row>
    <row r="24" spans="3:37" ht="18.75" thickTop="1">
      <c r="C24" s="118"/>
      <c r="D24" s="119"/>
      <c r="E24" s="120"/>
      <c r="F24" s="121"/>
      <c r="G24" s="120"/>
      <c r="H24" s="120"/>
      <c r="I24" s="121"/>
      <c r="J24" s="121"/>
      <c r="L24" s="122"/>
      <c r="M24" s="347"/>
      <c r="N24" s="122"/>
      <c r="X24" s="102" t="s">
        <v>215</v>
      </c>
      <c r="Y24" s="103">
        <v>20</v>
      </c>
      <c r="Z24" s="104">
        <f t="shared" si="0"/>
        <v>1228.5</v>
      </c>
      <c r="AA24" s="105">
        <f t="shared" si="1"/>
        <v>68.25</v>
      </c>
      <c r="AB24" s="104">
        <v>609.5</v>
      </c>
      <c r="AC24" s="106">
        <v>71.5</v>
      </c>
      <c r="AD24" s="106">
        <v>74</v>
      </c>
      <c r="AE24" s="106">
        <v>76</v>
      </c>
      <c r="AF24" s="106">
        <v>59.5</v>
      </c>
      <c r="AG24" s="106">
        <v>69.5</v>
      </c>
      <c r="AH24" s="106">
        <v>60</v>
      </c>
      <c r="AI24" s="106">
        <v>80.5</v>
      </c>
      <c r="AJ24" s="106">
        <v>63</v>
      </c>
      <c r="AK24" s="106">
        <v>65</v>
      </c>
    </row>
    <row r="25" spans="3:37" ht="18.75" thickBot="1">
      <c r="C25" s="118"/>
      <c r="D25" s="119"/>
      <c r="E25" s="120"/>
      <c r="F25" s="121"/>
      <c r="G25" s="120"/>
      <c r="H25" s="120"/>
      <c r="I25" s="121"/>
      <c r="J25" s="121"/>
      <c r="L25" s="122"/>
      <c r="M25" s="122"/>
      <c r="N25" s="122"/>
      <c r="X25" s="102" t="s">
        <v>250</v>
      </c>
      <c r="Y25" s="103">
        <v>18</v>
      </c>
      <c r="Z25" s="104">
        <f t="shared" si="0"/>
        <v>1239.5</v>
      </c>
      <c r="AA25" s="105">
        <f t="shared" si="1"/>
        <v>68.86111111111111</v>
      </c>
      <c r="AB25" s="104">
        <v>644.5</v>
      </c>
      <c r="AC25" s="106">
        <v>62.5</v>
      </c>
      <c r="AD25" s="106">
        <v>73.5</v>
      </c>
      <c r="AE25" s="106">
        <v>66.5</v>
      </c>
      <c r="AF25" s="106">
        <v>63.5</v>
      </c>
      <c r="AG25" s="106">
        <v>64</v>
      </c>
      <c r="AH25" s="106">
        <v>68</v>
      </c>
      <c r="AI25" s="106">
        <v>66</v>
      </c>
      <c r="AJ25" s="106">
        <v>62.5</v>
      </c>
      <c r="AK25" s="106">
        <v>68.5</v>
      </c>
    </row>
    <row r="26" spans="3:37" ht="19.5" thickBot="1" thickTop="1">
      <c r="C26" s="91" t="s">
        <v>59</v>
      </c>
      <c r="D26" s="92"/>
      <c r="E26" s="93"/>
      <c r="F26" s="94"/>
      <c r="G26" s="93"/>
      <c r="H26" s="95"/>
      <c r="I26" s="94"/>
      <c r="J26" s="96"/>
      <c r="L26" s="153">
        <v>11</v>
      </c>
      <c r="M26" s="98"/>
      <c r="N26" s="99"/>
      <c r="O26" s="100"/>
      <c r="P26" s="101"/>
      <c r="Q26" s="153">
        <f>L26</f>
        <v>11</v>
      </c>
      <c r="R26" s="98"/>
      <c r="S26" s="99"/>
      <c r="T26" s="100"/>
      <c r="U26" s="101"/>
      <c r="X26" s="102" t="s">
        <v>39</v>
      </c>
      <c r="Y26" s="103">
        <v>17</v>
      </c>
      <c r="Z26" s="104">
        <f t="shared" si="0"/>
        <v>1256.5</v>
      </c>
      <c r="AA26" s="105">
        <f t="shared" si="1"/>
        <v>69.80555555555556</v>
      </c>
      <c r="AB26" s="104">
        <v>626.5</v>
      </c>
      <c r="AC26" s="106">
        <v>74.5</v>
      </c>
      <c r="AD26" s="106">
        <v>66.5</v>
      </c>
      <c r="AE26" s="106">
        <v>86.5</v>
      </c>
      <c r="AF26" s="106">
        <v>64.5</v>
      </c>
      <c r="AG26" s="106">
        <v>61</v>
      </c>
      <c r="AH26" s="106">
        <v>69.5</v>
      </c>
      <c r="AI26" s="106">
        <v>68.5</v>
      </c>
      <c r="AJ26" s="106">
        <v>66</v>
      </c>
      <c r="AK26" s="106">
        <v>73</v>
      </c>
    </row>
    <row r="27" spans="1:37" ht="18.75" thickBot="1">
      <c r="A27">
        <v>1</v>
      </c>
      <c r="B27">
        <v>5</v>
      </c>
      <c r="C27" s="118"/>
      <c r="D27" s="92" t="str">
        <f>INDEX($D$2:$D$11,A27)</f>
        <v>NEW TIM</v>
      </c>
      <c r="E27" s="108">
        <v>1</v>
      </c>
      <c r="F27" s="109">
        <v>72</v>
      </c>
      <c r="G27" s="93" t="str">
        <f>INDEX($D$2:$D$11,B27)</f>
        <v>LAUDANO VI PUNIRA'</v>
      </c>
      <c r="H27" s="108">
        <v>1</v>
      </c>
      <c r="I27" s="110">
        <v>71.5</v>
      </c>
      <c r="J27" s="96"/>
      <c r="L27" s="111">
        <v>1</v>
      </c>
      <c r="M27" s="102" t="s">
        <v>35</v>
      </c>
      <c r="N27" s="103">
        <v>24</v>
      </c>
      <c r="O27" s="104">
        <v>792.5</v>
      </c>
      <c r="P27" s="112">
        <v>72.04545454545455</v>
      </c>
      <c r="Q27" s="111">
        <v>6</v>
      </c>
      <c r="R27" s="102" t="s">
        <v>250</v>
      </c>
      <c r="S27" s="103">
        <v>14</v>
      </c>
      <c r="T27" s="104">
        <v>780.5</v>
      </c>
      <c r="U27" s="112">
        <v>70.95454545454545</v>
      </c>
      <c r="X27" s="102" t="s">
        <v>323</v>
      </c>
      <c r="Y27" s="117">
        <v>12</v>
      </c>
      <c r="Z27" s="104">
        <f t="shared" si="0"/>
        <v>1231</v>
      </c>
      <c r="AA27" s="105">
        <f t="shared" si="1"/>
        <v>68.38888888888889</v>
      </c>
      <c r="AB27" s="104">
        <v>617.5</v>
      </c>
      <c r="AC27" s="106">
        <v>66.5</v>
      </c>
      <c r="AD27" s="106">
        <v>72.5</v>
      </c>
      <c r="AE27" s="106">
        <v>69.5</v>
      </c>
      <c r="AF27" s="106">
        <v>65</v>
      </c>
      <c r="AG27" s="106">
        <v>68.5</v>
      </c>
      <c r="AH27" s="106">
        <v>73.5</v>
      </c>
      <c r="AI27" s="106">
        <v>68.5</v>
      </c>
      <c r="AJ27" s="106">
        <v>62.5</v>
      </c>
      <c r="AK27" s="106">
        <v>67</v>
      </c>
    </row>
    <row r="28" spans="1:21" ht="19.5" thickBot="1" thickTop="1">
      <c r="A28">
        <v>6</v>
      </c>
      <c r="B28">
        <v>7</v>
      </c>
      <c r="C28" s="118"/>
      <c r="D28" s="92" t="str">
        <f>INDEX($D$2:$D$11,A28)</f>
        <v>MO MUORI</v>
      </c>
      <c r="E28" s="108">
        <v>1</v>
      </c>
      <c r="F28" s="109">
        <v>67.5</v>
      </c>
      <c r="G28" s="93" t="str">
        <f>INDEX($D$2:$D$11,B28)</f>
        <v>I CUCCIOLI</v>
      </c>
      <c r="H28" s="108">
        <v>2</v>
      </c>
      <c r="I28" s="109">
        <v>73.5</v>
      </c>
      <c r="J28" s="96"/>
      <c r="L28" s="114">
        <v>2</v>
      </c>
      <c r="M28" s="102" t="s">
        <v>192</v>
      </c>
      <c r="N28" s="103">
        <v>19</v>
      </c>
      <c r="O28" s="104">
        <v>811</v>
      </c>
      <c r="P28" s="112">
        <v>73.72727272727273</v>
      </c>
      <c r="Q28" s="114">
        <v>7</v>
      </c>
      <c r="R28" s="102" t="s">
        <v>36</v>
      </c>
      <c r="S28" s="103">
        <v>13</v>
      </c>
      <c r="T28" s="104">
        <v>758.5</v>
      </c>
      <c r="U28" s="112">
        <v>68.95454545454545</v>
      </c>
    </row>
    <row r="29" spans="1:21" ht="18.75" thickBot="1">
      <c r="A29">
        <v>4</v>
      </c>
      <c r="B29">
        <v>8</v>
      </c>
      <c r="C29" s="118"/>
      <c r="D29" s="92" t="str">
        <f>INDEX($D$2:$D$11,A29)</f>
        <v>VANILLA SKY</v>
      </c>
      <c r="E29" s="108">
        <v>1</v>
      </c>
      <c r="F29" s="110">
        <v>66.5</v>
      </c>
      <c r="G29" s="93" t="str">
        <f>INDEX($D$2:$D$11,B29)</f>
        <v>TORMENTINO</v>
      </c>
      <c r="H29" s="108">
        <v>1</v>
      </c>
      <c r="I29" s="109">
        <v>67.5</v>
      </c>
      <c r="J29" s="96"/>
      <c r="L29" s="114">
        <v>3</v>
      </c>
      <c r="M29" s="102" t="s">
        <v>38</v>
      </c>
      <c r="N29" s="103">
        <v>17</v>
      </c>
      <c r="O29" s="104">
        <v>778.5</v>
      </c>
      <c r="P29" s="112">
        <v>70.77272727272727</v>
      </c>
      <c r="Q29" s="114">
        <v>8</v>
      </c>
      <c r="R29" s="102" t="s">
        <v>215</v>
      </c>
      <c r="S29" s="103">
        <v>12</v>
      </c>
      <c r="T29" s="104">
        <v>755</v>
      </c>
      <c r="U29" s="112">
        <v>68.63636363636364</v>
      </c>
    </row>
    <row r="30" spans="1:21" ht="18.75" thickBot="1">
      <c r="A30">
        <v>3</v>
      </c>
      <c r="B30">
        <v>9</v>
      </c>
      <c r="C30" s="118"/>
      <c r="D30" s="92" t="str">
        <f>INDEX($D$2:$D$11,A30)</f>
        <v>LES SASSICES</v>
      </c>
      <c r="E30" s="108">
        <v>2</v>
      </c>
      <c r="F30" s="110">
        <v>72.5</v>
      </c>
      <c r="G30" s="93" t="str">
        <f>INDEX($D$2:$D$11,B30)</f>
        <v>TORO LOCO</v>
      </c>
      <c r="H30" s="108">
        <v>1</v>
      </c>
      <c r="I30" s="109">
        <v>66</v>
      </c>
      <c r="J30" s="96"/>
      <c r="L30" s="114">
        <v>4</v>
      </c>
      <c r="M30" s="102" t="s">
        <v>29</v>
      </c>
      <c r="N30" s="103">
        <v>16</v>
      </c>
      <c r="O30" s="104">
        <v>797.5</v>
      </c>
      <c r="P30" s="112">
        <v>72.5</v>
      </c>
      <c r="Q30" s="114">
        <v>9</v>
      </c>
      <c r="R30" s="102" t="s">
        <v>39</v>
      </c>
      <c r="S30" s="103">
        <v>9</v>
      </c>
      <c r="T30" s="104">
        <v>767.5</v>
      </c>
      <c r="U30" s="112">
        <v>69.77272727272727</v>
      </c>
    </row>
    <row r="31" spans="1:35" ht="18.75" thickBot="1">
      <c r="A31">
        <v>2</v>
      </c>
      <c r="B31">
        <v>10</v>
      </c>
      <c r="C31" s="118"/>
      <c r="D31" s="92" t="str">
        <f>INDEX($D$2:$D$11,A31)</f>
        <v>SPARTAK MANOWAR</v>
      </c>
      <c r="E31" s="108">
        <v>2</v>
      </c>
      <c r="F31" s="110">
        <v>74</v>
      </c>
      <c r="G31" s="93" t="str">
        <f>INDEX($D$2:$D$11,B31)</f>
        <v>ALBATROS</v>
      </c>
      <c r="H31" s="108">
        <v>1</v>
      </c>
      <c r="I31" s="109">
        <v>66.5</v>
      </c>
      <c r="J31" s="96"/>
      <c r="L31" s="115">
        <v>5</v>
      </c>
      <c r="M31" s="116" t="s">
        <v>32</v>
      </c>
      <c r="N31" s="117">
        <v>16</v>
      </c>
      <c r="O31" s="128">
        <v>791</v>
      </c>
      <c r="P31" s="154">
        <v>71.9090909090909</v>
      </c>
      <c r="Q31" s="115">
        <v>10</v>
      </c>
      <c r="R31" s="116" t="s">
        <v>323</v>
      </c>
      <c r="S31" s="117">
        <v>8</v>
      </c>
      <c r="T31" s="128">
        <v>756.5</v>
      </c>
      <c r="U31" s="154">
        <v>68.77272727272727</v>
      </c>
      <c r="Z31"/>
      <c r="AE31" s="106"/>
      <c r="AF31" s="106"/>
      <c r="AG31" s="106"/>
      <c r="AH31" s="106"/>
      <c r="AI31" s="78"/>
    </row>
    <row r="32" spans="3:35" ht="13.5" thickTop="1">
      <c r="C32" s="118"/>
      <c r="D32" s="119"/>
      <c r="E32" s="120"/>
      <c r="F32" s="121"/>
      <c r="G32" s="120"/>
      <c r="H32" s="120"/>
      <c r="I32" s="121"/>
      <c r="J32" s="121"/>
      <c r="L32" s="122"/>
      <c r="M32" s="122"/>
      <c r="N32" s="122"/>
      <c r="O32" s="129"/>
      <c r="P32" s="130"/>
      <c r="Q32" s="131"/>
      <c r="R32" s="131"/>
      <c r="S32" s="131"/>
      <c r="T32" s="129"/>
      <c r="W32" s="132"/>
      <c r="Z32"/>
      <c r="AE32" s="106"/>
      <c r="AF32" s="106"/>
      <c r="AG32" s="106"/>
      <c r="AH32" s="106"/>
      <c r="AI32" s="78"/>
    </row>
    <row r="33" spans="3:35" ht="15" thickBot="1">
      <c r="C33" s="118"/>
      <c r="D33" s="119"/>
      <c r="E33" s="120"/>
      <c r="F33" s="121"/>
      <c r="G33" s="120"/>
      <c r="H33" s="120"/>
      <c r="I33" s="121"/>
      <c r="J33" s="121"/>
      <c r="K33" s="133"/>
      <c r="L33" s="134"/>
      <c r="M33" s="134"/>
      <c r="N33" s="134"/>
      <c r="O33" s="129"/>
      <c r="P33" s="130"/>
      <c r="Q33" s="131"/>
      <c r="R33" s="131"/>
      <c r="S33" s="131"/>
      <c r="T33" s="129"/>
      <c r="U33" s="135"/>
      <c r="V33" s="133"/>
      <c r="Z33"/>
      <c r="AE33" s="106"/>
      <c r="AF33" s="106"/>
      <c r="AG33" s="106"/>
      <c r="AH33" s="106"/>
      <c r="AI33" s="78"/>
    </row>
    <row r="34" spans="3:35" ht="19.5" thickBot="1" thickTop="1">
      <c r="C34" s="91" t="s">
        <v>60</v>
      </c>
      <c r="D34" s="92"/>
      <c r="E34" s="93"/>
      <c r="F34" s="94"/>
      <c r="G34" s="93"/>
      <c r="H34" s="95"/>
      <c r="I34" s="94"/>
      <c r="J34" s="96"/>
      <c r="K34" s="133"/>
      <c r="L34" s="153">
        <v>12</v>
      </c>
      <c r="M34" s="98"/>
      <c r="N34" s="99"/>
      <c r="O34" s="100"/>
      <c r="P34" s="101"/>
      <c r="Q34" s="153">
        <f>L34</f>
        <v>12</v>
      </c>
      <c r="R34" s="98"/>
      <c r="S34" s="99"/>
      <c r="T34" s="100"/>
      <c r="U34" s="101"/>
      <c r="V34" s="133"/>
      <c r="Z34"/>
      <c r="AE34" s="106"/>
      <c r="AF34" s="106"/>
      <c r="AG34" s="106"/>
      <c r="AH34" s="106"/>
      <c r="AI34" s="78"/>
    </row>
    <row r="35" spans="1:35" ht="18.75" thickBot="1">
      <c r="A35">
        <v>2</v>
      </c>
      <c r="B35">
        <v>1</v>
      </c>
      <c r="C35" s="118"/>
      <c r="D35" s="92" t="str">
        <f>INDEX($D$2:$D$11,A35)</f>
        <v>SPARTAK MANOWAR</v>
      </c>
      <c r="E35" s="108">
        <v>2</v>
      </c>
      <c r="F35" s="109">
        <v>76</v>
      </c>
      <c r="G35" s="93" t="str">
        <f>INDEX($D$2:$D$11,B35)</f>
        <v>NEW TIM</v>
      </c>
      <c r="H35" s="108">
        <v>1</v>
      </c>
      <c r="I35" s="110">
        <v>68.5</v>
      </c>
      <c r="J35" s="96"/>
      <c r="K35" s="133"/>
      <c r="L35" s="111">
        <v>1</v>
      </c>
      <c r="M35" s="102" t="s">
        <v>35</v>
      </c>
      <c r="N35" s="103">
        <v>25</v>
      </c>
      <c r="O35" s="104">
        <v>858</v>
      </c>
      <c r="P35" s="112">
        <v>71.5</v>
      </c>
      <c r="Q35" s="111">
        <v>6</v>
      </c>
      <c r="R35" s="102" t="s">
        <v>250</v>
      </c>
      <c r="S35" s="103">
        <v>15</v>
      </c>
      <c r="T35" s="104">
        <v>847</v>
      </c>
      <c r="U35" s="112">
        <v>70.58333333333333</v>
      </c>
      <c r="V35" s="133"/>
      <c r="Z35"/>
      <c r="AE35" s="106"/>
      <c r="AF35" s="106"/>
      <c r="AG35" s="106"/>
      <c r="AH35" s="106"/>
      <c r="AI35" s="78"/>
    </row>
    <row r="36" spans="1:35" ht="18.75" thickBot="1">
      <c r="A36">
        <v>10</v>
      </c>
      <c r="B36">
        <v>3</v>
      </c>
      <c r="C36" s="118"/>
      <c r="D36" s="92" t="str">
        <f>INDEX($D$2:$D$11,A36)</f>
        <v>ALBATROS</v>
      </c>
      <c r="E36" s="108">
        <v>5</v>
      </c>
      <c r="F36" s="109">
        <v>86.5</v>
      </c>
      <c r="G36" s="93" t="str">
        <f>INDEX($D$2:$D$11,B36)</f>
        <v>LES SASSICES</v>
      </c>
      <c r="H36" s="136">
        <v>1</v>
      </c>
      <c r="I36" s="109">
        <v>69.5</v>
      </c>
      <c r="J36" s="96"/>
      <c r="K36" s="133"/>
      <c r="L36" s="114">
        <v>2</v>
      </c>
      <c r="M36" s="102" t="s">
        <v>192</v>
      </c>
      <c r="N36" s="103">
        <v>22</v>
      </c>
      <c r="O36" s="104">
        <v>895</v>
      </c>
      <c r="P36" s="112">
        <v>74.58333333333333</v>
      </c>
      <c r="Q36" s="114">
        <v>7</v>
      </c>
      <c r="R36" s="102" t="s">
        <v>215</v>
      </c>
      <c r="S36" s="103">
        <v>15</v>
      </c>
      <c r="T36" s="104">
        <v>831</v>
      </c>
      <c r="U36" s="112">
        <v>69.25</v>
      </c>
      <c r="V36" s="133"/>
      <c r="Z36"/>
      <c r="AE36" s="106"/>
      <c r="AF36" s="106"/>
      <c r="AG36" s="106"/>
      <c r="AH36" s="106"/>
      <c r="AI36" s="78"/>
    </row>
    <row r="37" spans="1:35" ht="18.75" thickBot="1">
      <c r="A37">
        <v>9</v>
      </c>
      <c r="B37">
        <v>4</v>
      </c>
      <c r="C37" s="118"/>
      <c r="D37" s="92" t="str">
        <f>INDEX($D$2:$D$11,A37)</f>
        <v>TORO LOCO</v>
      </c>
      <c r="E37" s="108">
        <v>3</v>
      </c>
      <c r="F37" s="110">
        <v>79.5</v>
      </c>
      <c r="G37" s="93" t="str">
        <f>INDEX($D$2:$D$11,B37)</f>
        <v>VANILLA SKY</v>
      </c>
      <c r="H37" s="136">
        <v>4</v>
      </c>
      <c r="I37" s="109">
        <v>84</v>
      </c>
      <c r="J37" s="96"/>
      <c r="K37" s="133"/>
      <c r="L37" s="114">
        <v>3</v>
      </c>
      <c r="M37" s="102" t="s">
        <v>29</v>
      </c>
      <c r="N37" s="103">
        <v>19</v>
      </c>
      <c r="O37" s="104">
        <v>867</v>
      </c>
      <c r="P37" s="112">
        <v>72.25</v>
      </c>
      <c r="Q37" s="114">
        <v>8</v>
      </c>
      <c r="R37" s="102" t="s">
        <v>36</v>
      </c>
      <c r="S37" s="103">
        <v>13</v>
      </c>
      <c r="T37" s="104">
        <v>821</v>
      </c>
      <c r="U37" s="112">
        <v>68.41666666666667</v>
      </c>
      <c r="V37" s="133"/>
      <c r="Z37"/>
      <c r="AE37" s="106"/>
      <c r="AF37" s="106"/>
      <c r="AG37" s="106"/>
      <c r="AH37" s="106"/>
      <c r="AI37" s="78"/>
    </row>
    <row r="38" spans="1:35" ht="18.75" thickBot="1">
      <c r="A38">
        <v>7</v>
      </c>
      <c r="B38">
        <v>5</v>
      </c>
      <c r="C38" s="118"/>
      <c r="D38" s="92" t="str">
        <f>INDEX($D$2:$D$11,A38)</f>
        <v>I CUCCIOLI</v>
      </c>
      <c r="E38" s="108">
        <v>0</v>
      </c>
      <c r="F38" s="110">
        <v>66.5</v>
      </c>
      <c r="G38" s="93" t="str">
        <f>INDEX($D$2:$D$11,B38)</f>
        <v>LAUDANO VI PUNIRA'</v>
      </c>
      <c r="H38" s="136">
        <v>0</v>
      </c>
      <c r="I38" s="109">
        <v>65.5</v>
      </c>
      <c r="J38" s="96"/>
      <c r="K38" s="133"/>
      <c r="L38" s="114">
        <v>4</v>
      </c>
      <c r="M38" s="102" t="s">
        <v>38</v>
      </c>
      <c r="N38" s="103">
        <v>17</v>
      </c>
      <c r="O38" s="104">
        <v>858</v>
      </c>
      <c r="P38" s="112">
        <v>71.5</v>
      </c>
      <c r="Q38" s="114">
        <v>9</v>
      </c>
      <c r="R38" s="102" t="s">
        <v>39</v>
      </c>
      <c r="S38" s="103">
        <v>12</v>
      </c>
      <c r="T38" s="104">
        <v>854</v>
      </c>
      <c r="U38" s="112">
        <v>71.16666666666667</v>
      </c>
      <c r="V38" s="133"/>
      <c r="Z38"/>
      <c r="AE38" s="106"/>
      <c r="AF38" s="106"/>
      <c r="AG38" s="106"/>
      <c r="AH38" s="106"/>
      <c r="AI38" s="78"/>
    </row>
    <row r="39" spans="1:35" ht="18.75" thickBot="1">
      <c r="A39">
        <v>8</v>
      </c>
      <c r="B39">
        <v>6</v>
      </c>
      <c r="C39" s="118"/>
      <c r="D39" s="92" t="str">
        <f>INDEX($D$2:$D$11,A39)</f>
        <v>TORMENTINO</v>
      </c>
      <c r="E39" s="108">
        <v>1</v>
      </c>
      <c r="F39" s="110">
        <v>69.5</v>
      </c>
      <c r="G39" s="93" t="str">
        <f>INDEX($D$2:$D$11,B39)</f>
        <v>MO MUORI</v>
      </c>
      <c r="H39" s="136">
        <v>0</v>
      </c>
      <c r="I39" s="109">
        <v>62.5</v>
      </c>
      <c r="J39" s="96"/>
      <c r="K39" s="133"/>
      <c r="L39" s="115">
        <v>5</v>
      </c>
      <c r="M39" s="116" t="s">
        <v>32</v>
      </c>
      <c r="N39" s="117">
        <v>16</v>
      </c>
      <c r="O39" s="128">
        <v>859.5</v>
      </c>
      <c r="P39" s="154">
        <v>71.625</v>
      </c>
      <c r="Q39" s="115">
        <v>10</v>
      </c>
      <c r="R39" s="116" t="s">
        <v>323</v>
      </c>
      <c r="S39" s="117">
        <v>8</v>
      </c>
      <c r="T39" s="128">
        <v>826</v>
      </c>
      <c r="U39" s="154">
        <v>68.83333333333333</v>
      </c>
      <c r="V39" s="133"/>
      <c r="Z39"/>
      <c r="AE39" s="106"/>
      <c r="AF39" s="106"/>
      <c r="AG39" s="106"/>
      <c r="AH39" s="106"/>
      <c r="AI39" s="78"/>
    </row>
    <row r="40" spans="3:35" ht="15" thickTop="1">
      <c r="C40" s="118"/>
      <c r="D40" s="119"/>
      <c r="E40" s="120"/>
      <c r="F40" s="121"/>
      <c r="G40" s="120"/>
      <c r="H40" s="120"/>
      <c r="I40" s="121"/>
      <c r="J40" s="121"/>
      <c r="K40" s="133"/>
      <c r="L40" s="134"/>
      <c r="M40" s="134"/>
      <c r="N40" s="134"/>
      <c r="O40" s="129"/>
      <c r="P40" s="130"/>
      <c r="Q40" s="131"/>
      <c r="R40" s="131"/>
      <c r="S40" s="131"/>
      <c r="T40" s="129"/>
      <c r="U40" s="135"/>
      <c r="V40" s="133"/>
      <c r="Z40"/>
      <c r="AE40" s="106"/>
      <c r="AF40" s="106"/>
      <c r="AG40" s="106"/>
      <c r="AH40" s="106"/>
      <c r="AI40" s="78"/>
    </row>
    <row r="41" spans="3:26" ht="15" thickBot="1">
      <c r="C41" s="118"/>
      <c r="D41" s="119"/>
      <c r="E41" s="120"/>
      <c r="F41" s="121"/>
      <c r="G41" s="120"/>
      <c r="H41" s="120"/>
      <c r="I41" s="121"/>
      <c r="J41" s="121"/>
      <c r="K41" s="133"/>
      <c r="L41" s="134"/>
      <c r="M41" s="134"/>
      <c r="N41" s="134"/>
      <c r="O41" s="129"/>
      <c r="P41" s="130"/>
      <c r="Q41" s="131"/>
      <c r="R41" s="131"/>
      <c r="S41" s="131"/>
      <c r="T41" s="129"/>
      <c r="U41" s="135"/>
      <c r="V41" s="133"/>
      <c r="Z41"/>
    </row>
    <row r="42" spans="3:30" ht="19.5" thickBot="1" thickTop="1">
      <c r="C42" s="91" t="s">
        <v>61</v>
      </c>
      <c r="D42" s="92"/>
      <c r="E42" s="93"/>
      <c r="F42" s="94"/>
      <c r="G42" s="93"/>
      <c r="H42" s="95"/>
      <c r="I42" s="94"/>
      <c r="J42" s="96"/>
      <c r="K42" s="133"/>
      <c r="L42" s="153">
        <v>13</v>
      </c>
      <c r="M42" s="98"/>
      <c r="N42" s="99"/>
      <c r="O42" s="100"/>
      <c r="P42" s="101"/>
      <c r="Q42" s="153">
        <f>L42</f>
        <v>13</v>
      </c>
      <c r="R42" s="98"/>
      <c r="S42" s="99"/>
      <c r="T42" s="100"/>
      <c r="U42" s="101"/>
      <c r="V42" s="133"/>
      <c r="Z42"/>
      <c r="AD42" s="137"/>
    </row>
    <row r="43" spans="1:30" ht="18.75" thickBot="1">
      <c r="A43">
        <v>3</v>
      </c>
      <c r="B43">
        <v>1</v>
      </c>
      <c r="C43" s="118"/>
      <c r="D43" s="92" t="str">
        <f>INDEX($D$2:$D$11,A43)</f>
        <v>LES SASSICES</v>
      </c>
      <c r="E43" s="108">
        <v>0</v>
      </c>
      <c r="F43" s="109">
        <v>65</v>
      </c>
      <c r="G43" s="93" t="str">
        <f>INDEX($D$2:$D$11,B43)</f>
        <v>NEW TIM</v>
      </c>
      <c r="H43" s="108">
        <v>2</v>
      </c>
      <c r="I43" s="110">
        <v>76.5</v>
      </c>
      <c r="J43" s="96"/>
      <c r="K43" s="133"/>
      <c r="L43" s="111">
        <v>1</v>
      </c>
      <c r="M43" s="102" t="s">
        <v>35</v>
      </c>
      <c r="N43" s="103">
        <v>28</v>
      </c>
      <c r="O43" s="104">
        <v>927</v>
      </c>
      <c r="P43" s="112">
        <v>71.3076923076923</v>
      </c>
      <c r="Q43" s="111">
        <v>6</v>
      </c>
      <c r="R43" s="102" t="s">
        <v>250</v>
      </c>
      <c r="S43" s="103">
        <v>15</v>
      </c>
      <c r="T43" s="104">
        <v>910.5</v>
      </c>
      <c r="U43" s="112">
        <v>70.03846153846153</v>
      </c>
      <c r="V43" s="133"/>
      <c r="Z43"/>
      <c r="AD43" s="137"/>
    </row>
    <row r="44" spans="1:30" ht="18.75" thickBot="1">
      <c r="A44">
        <v>5</v>
      </c>
      <c r="B44">
        <v>2</v>
      </c>
      <c r="C44" s="118"/>
      <c r="D44" s="92" t="str">
        <f>INDEX($D$2:$D$11,A44)</f>
        <v>LAUDANO VI PUNIRA'</v>
      </c>
      <c r="E44" s="108">
        <v>2</v>
      </c>
      <c r="F44" s="109">
        <v>69</v>
      </c>
      <c r="G44" s="93" t="str">
        <f>INDEX($D$2:$D$11,B44)</f>
        <v>SPARTAK MANOWAR</v>
      </c>
      <c r="H44" s="136">
        <v>0</v>
      </c>
      <c r="I44" s="109">
        <v>59.5</v>
      </c>
      <c r="J44" s="96"/>
      <c r="K44" s="133"/>
      <c r="L44" s="114">
        <v>2</v>
      </c>
      <c r="M44" s="102" t="s">
        <v>192</v>
      </c>
      <c r="N44" s="103">
        <v>25</v>
      </c>
      <c r="O44" s="104">
        <v>967.5</v>
      </c>
      <c r="P44" s="112">
        <v>74.42307692307692</v>
      </c>
      <c r="Q44" s="114">
        <v>7</v>
      </c>
      <c r="R44" s="102" t="s">
        <v>215</v>
      </c>
      <c r="S44" s="103">
        <v>15</v>
      </c>
      <c r="T44" s="104">
        <v>890.5</v>
      </c>
      <c r="U44" s="112">
        <v>68.5</v>
      </c>
      <c r="V44" s="133"/>
      <c r="Z44"/>
      <c r="AD44" s="137"/>
    </row>
    <row r="45" spans="1:30" ht="18.75" thickBot="1">
      <c r="A45">
        <v>7</v>
      </c>
      <c r="B45">
        <v>8</v>
      </c>
      <c r="C45" s="118"/>
      <c r="D45" s="92" t="str">
        <f>INDEX($D$2:$D$11,A45)</f>
        <v>I CUCCIOLI</v>
      </c>
      <c r="E45" s="108">
        <v>0</v>
      </c>
      <c r="F45" s="110">
        <v>63.5</v>
      </c>
      <c r="G45" s="93" t="str">
        <f>INDEX($D$2:$D$11,B45)</f>
        <v>TORMENTINO</v>
      </c>
      <c r="H45" s="136">
        <v>1</v>
      </c>
      <c r="I45" s="109">
        <v>69.5</v>
      </c>
      <c r="J45" s="96"/>
      <c r="K45" s="133"/>
      <c r="L45" s="114">
        <v>3</v>
      </c>
      <c r="M45" s="102" t="s">
        <v>29</v>
      </c>
      <c r="N45" s="103">
        <v>22</v>
      </c>
      <c r="O45" s="104">
        <v>936.5</v>
      </c>
      <c r="P45" s="112">
        <v>72.03846153846153</v>
      </c>
      <c r="Q45" s="114">
        <v>8</v>
      </c>
      <c r="R45" s="102" t="s">
        <v>36</v>
      </c>
      <c r="S45" s="103">
        <v>14</v>
      </c>
      <c r="T45" s="104">
        <v>890.5</v>
      </c>
      <c r="U45" s="112">
        <v>68.5</v>
      </c>
      <c r="V45" s="133"/>
      <c r="Z45"/>
      <c r="AD45" s="137"/>
    </row>
    <row r="46" spans="1:30" ht="18.75" thickBot="1">
      <c r="A46">
        <v>6</v>
      </c>
      <c r="B46">
        <v>9</v>
      </c>
      <c r="C46" s="118"/>
      <c r="D46" s="92" t="str">
        <f>INDEX($D$2:$D$11,A46)</f>
        <v>MO MUORI</v>
      </c>
      <c r="E46" s="108">
        <v>1</v>
      </c>
      <c r="F46" s="110">
        <v>69.5</v>
      </c>
      <c r="G46" s="93" t="str">
        <f>INDEX($D$2:$D$11,B46)</f>
        <v>TORO LOCO</v>
      </c>
      <c r="H46" s="136">
        <v>1</v>
      </c>
      <c r="I46" s="109">
        <v>72</v>
      </c>
      <c r="J46" s="96"/>
      <c r="K46" s="133"/>
      <c r="L46" s="114">
        <v>4</v>
      </c>
      <c r="M46" s="102" t="s">
        <v>32</v>
      </c>
      <c r="N46" s="103">
        <v>19</v>
      </c>
      <c r="O46" s="104">
        <v>936</v>
      </c>
      <c r="P46" s="112">
        <v>72</v>
      </c>
      <c r="Q46" s="114">
        <v>9</v>
      </c>
      <c r="R46" s="102" t="s">
        <v>39</v>
      </c>
      <c r="S46" s="103">
        <v>12</v>
      </c>
      <c r="T46" s="104">
        <v>918.5</v>
      </c>
      <c r="U46" s="112">
        <v>70.65384615384616</v>
      </c>
      <c r="V46" s="133"/>
      <c r="Z46"/>
      <c r="AD46" s="137"/>
    </row>
    <row r="47" spans="1:30" ht="18.75" thickBot="1">
      <c r="A47">
        <v>4</v>
      </c>
      <c r="B47">
        <v>10</v>
      </c>
      <c r="C47" s="118"/>
      <c r="D47" s="92" t="str">
        <f>INDEX($D$2:$D$11,A47)</f>
        <v>VANILLA SKY</v>
      </c>
      <c r="E47" s="108">
        <v>2</v>
      </c>
      <c r="F47" s="110">
        <v>72.5</v>
      </c>
      <c r="G47" s="93" t="str">
        <f>INDEX($D$2:$D$11,B47)</f>
        <v>ALBATROS</v>
      </c>
      <c r="H47" s="136">
        <v>0</v>
      </c>
      <c r="I47" s="109">
        <v>64.5</v>
      </c>
      <c r="J47" s="96"/>
      <c r="K47" s="133"/>
      <c r="L47" s="115">
        <v>5</v>
      </c>
      <c r="M47" s="116" t="s">
        <v>38</v>
      </c>
      <c r="N47" s="117">
        <v>18</v>
      </c>
      <c r="O47" s="128">
        <v>930</v>
      </c>
      <c r="P47" s="154">
        <v>71.53846153846153</v>
      </c>
      <c r="Q47" s="115">
        <v>10</v>
      </c>
      <c r="R47" s="116" t="s">
        <v>323</v>
      </c>
      <c r="S47" s="117">
        <v>8</v>
      </c>
      <c r="T47" s="128">
        <v>891</v>
      </c>
      <c r="U47" s="154">
        <v>68.53846153846153</v>
      </c>
      <c r="V47" s="133"/>
      <c r="Z47"/>
      <c r="AD47" s="137"/>
    </row>
    <row r="48" spans="3:30" ht="15" thickTop="1">
      <c r="C48" s="118"/>
      <c r="D48" s="119"/>
      <c r="E48" s="120"/>
      <c r="F48" s="121"/>
      <c r="G48" s="120"/>
      <c r="H48" s="120"/>
      <c r="I48" s="121"/>
      <c r="J48" s="121"/>
      <c r="K48" s="133"/>
      <c r="L48" s="134"/>
      <c r="M48" s="134"/>
      <c r="N48" s="134"/>
      <c r="O48" s="129"/>
      <c r="P48" s="130"/>
      <c r="Q48" s="131"/>
      <c r="R48" s="131"/>
      <c r="S48" s="131"/>
      <c r="T48" s="129"/>
      <c r="U48" s="135"/>
      <c r="V48" s="133"/>
      <c r="Z48"/>
      <c r="AD48" s="137"/>
    </row>
    <row r="49" spans="3:30" ht="15" thickBot="1">
      <c r="C49" s="118"/>
      <c r="D49" s="119"/>
      <c r="E49" s="120"/>
      <c r="F49" s="121"/>
      <c r="G49" s="120"/>
      <c r="H49" s="120"/>
      <c r="I49" s="121"/>
      <c r="J49" s="121"/>
      <c r="K49" s="133"/>
      <c r="L49" s="134"/>
      <c r="M49" s="134"/>
      <c r="N49" s="134"/>
      <c r="O49" s="129"/>
      <c r="P49" s="130"/>
      <c r="Q49" s="131"/>
      <c r="R49" s="131"/>
      <c r="S49" s="131"/>
      <c r="T49" s="129"/>
      <c r="U49" s="135"/>
      <c r="V49" s="133"/>
      <c r="Z49"/>
      <c r="AD49" s="137"/>
    </row>
    <row r="50" spans="3:30" ht="19.5" thickBot="1" thickTop="1">
      <c r="C50" s="91" t="s">
        <v>62</v>
      </c>
      <c r="D50" s="92"/>
      <c r="E50" s="93"/>
      <c r="F50" s="94"/>
      <c r="G50" s="93"/>
      <c r="H50" s="95"/>
      <c r="I50" s="94"/>
      <c r="J50" s="96"/>
      <c r="K50" s="133"/>
      <c r="L50" s="153">
        <v>14</v>
      </c>
      <c r="M50" s="98"/>
      <c r="N50" s="99"/>
      <c r="O50" s="100"/>
      <c r="P50" s="101"/>
      <c r="Q50" s="153">
        <f>L50</f>
        <v>14</v>
      </c>
      <c r="R50" s="98"/>
      <c r="S50" s="99"/>
      <c r="T50" s="100"/>
      <c r="U50" s="101"/>
      <c r="V50" s="133"/>
      <c r="Z50"/>
      <c r="AD50" s="137"/>
    </row>
    <row r="51" spans="1:30" ht="18.75" thickBot="1">
      <c r="A51">
        <v>2</v>
      </c>
      <c r="B51">
        <v>3</v>
      </c>
      <c r="C51" s="118"/>
      <c r="D51" s="92" t="str">
        <f>INDEX($D$2:$D$11,A51)</f>
        <v>SPARTAK MANOWAR</v>
      </c>
      <c r="E51" s="108">
        <v>1</v>
      </c>
      <c r="F51" s="109">
        <v>69.5</v>
      </c>
      <c r="G51" s="93" t="str">
        <f>INDEX($D$2:$D$11,B51)</f>
        <v>LES SASSICES</v>
      </c>
      <c r="H51" s="108">
        <v>1</v>
      </c>
      <c r="I51" s="110">
        <v>68.5</v>
      </c>
      <c r="J51" s="96"/>
      <c r="K51" s="133"/>
      <c r="L51" s="111">
        <v>1</v>
      </c>
      <c r="M51" s="102" t="s">
        <v>35</v>
      </c>
      <c r="N51" s="103">
        <v>31</v>
      </c>
      <c r="O51" s="104">
        <v>1002.5</v>
      </c>
      <c r="P51" s="112">
        <v>71.60714285714286</v>
      </c>
      <c r="Q51" s="111">
        <v>6</v>
      </c>
      <c r="R51" s="102" t="s">
        <v>36</v>
      </c>
      <c r="S51" s="103">
        <v>17</v>
      </c>
      <c r="T51" s="104">
        <v>969.5</v>
      </c>
      <c r="U51" s="112">
        <v>69.25</v>
      </c>
      <c r="V51" s="133"/>
      <c r="Z51"/>
      <c r="AD51" s="137"/>
    </row>
    <row r="52" spans="1:26" ht="18.75" thickBot="1">
      <c r="A52">
        <v>1</v>
      </c>
      <c r="B52">
        <v>4</v>
      </c>
      <c r="C52" s="118"/>
      <c r="D52" s="92" t="str">
        <f>INDEX($D$2:$D$11,A52)</f>
        <v>NEW TIM</v>
      </c>
      <c r="E52" s="108">
        <v>2</v>
      </c>
      <c r="F52" s="109">
        <v>72</v>
      </c>
      <c r="G52" s="93" t="str">
        <f>INDEX($D$2:$D$11,B52)</f>
        <v>VANILLA SKY</v>
      </c>
      <c r="H52" s="108">
        <v>0</v>
      </c>
      <c r="I52" s="109">
        <v>60</v>
      </c>
      <c r="J52" s="96"/>
      <c r="K52" s="133"/>
      <c r="L52" s="114">
        <v>2</v>
      </c>
      <c r="M52" s="102" t="s">
        <v>192</v>
      </c>
      <c r="N52" s="103">
        <v>25</v>
      </c>
      <c r="O52" s="104">
        <v>1027.5</v>
      </c>
      <c r="P52" s="112">
        <v>73.39285714285714</v>
      </c>
      <c r="Q52" s="114">
        <v>7</v>
      </c>
      <c r="R52" s="102" t="s">
        <v>215</v>
      </c>
      <c r="S52" s="103">
        <v>16</v>
      </c>
      <c r="T52" s="104">
        <v>960</v>
      </c>
      <c r="U52" s="112">
        <v>68.57142857142857</v>
      </c>
      <c r="V52" s="133"/>
      <c r="Z52"/>
    </row>
    <row r="53" spans="1:26" ht="18.75" thickBot="1">
      <c r="A53">
        <v>8</v>
      </c>
      <c r="B53">
        <v>5</v>
      </c>
      <c r="C53" s="118"/>
      <c r="D53" s="92" t="str">
        <f>INDEX($D$2:$D$11,A53)</f>
        <v>TORMENTINO</v>
      </c>
      <c r="E53" s="108">
        <v>0</v>
      </c>
      <c r="F53" s="110">
        <v>65</v>
      </c>
      <c r="G53" s="93" t="str">
        <f>INDEX($D$2:$D$11,B53)</f>
        <v>LAUDANO VI PUNIRA'</v>
      </c>
      <c r="H53" s="108">
        <v>2</v>
      </c>
      <c r="I53" s="109">
        <v>75.5</v>
      </c>
      <c r="J53" s="96"/>
      <c r="K53" s="133"/>
      <c r="L53" s="114">
        <v>3</v>
      </c>
      <c r="M53" s="102" t="s">
        <v>32</v>
      </c>
      <c r="N53" s="103">
        <v>22</v>
      </c>
      <c r="O53" s="104">
        <v>1008</v>
      </c>
      <c r="P53" s="112">
        <v>72</v>
      </c>
      <c r="Q53" s="114">
        <v>8</v>
      </c>
      <c r="R53" s="102" t="s">
        <v>250</v>
      </c>
      <c r="S53" s="103">
        <v>15</v>
      </c>
      <c r="T53" s="104">
        <v>974.5</v>
      </c>
      <c r="U53" s="112">
        <v>69.60714285714286</v>
      </c>
      <c r="V53" s="133"/>
      <c r="Z53"/>
    </row>
    <row r="54" spans="1:26" ht="18.75" thickBot="1">
      <c r="A54">
        <v>10</v>
      </c>
      <c r="B54">
        <v>6</v>
      </c>
      <c r="C54" s="118"/>
      <c r="D54" s="92" t="str">
        <f>INDEX($D$2:$D$11,A54)</f>
        <v>ALBATROS</v>
      </c>
      <c r="E54" s="108">
        <v>0</v>
      </c>
      <c r="F54" s="110">
        <v>61</v>
      </c>
      <c r="G54" s="93" t="str">
        <f>INDEX($D$2:$D$11,B54)</f>
        <v>MO MUORI</v>
      </c>
      <c r="H54" s="108">
        <v>4</v>
      </c>
      <c r="I54" s="109">
        <v>79</v>
      </c>
      <c r="J54" s="96"/>
      <c r="K54" s="133"/>
      <c r="L54" s="114">
        <v>4</v>
      </c>
      <c r="M54" s="102" t="s">
        <v>29</v>
      </c>
      <c r="N54" s="103">
        <v>22</v>
      </c>
      <c r="O54" s="104">
        <v>1001.5</v>
      </c>
      <c r="P54" s="112">
        <v>71.53571428571429</v>
      </c>
      <c r="Q54" s="114">
        <v>9</v>
      </c>
      <c r="R54" s="102" t="s">
        <v>39</v>
      </c>
      <c r="S54" s="103">
        <v>12</v>
      </c>
      <c r="T54" s="104">
        <v>979.5</v>
      </c>
      <c r="U54" s="112">
        <v>69.96428571428571</v>
      </c>
      <c r="V54" s="133"/>
      <c r="Z54"/>
    </row>
    <row r="55" spans="1:26" ht="18.75" thickBot="1">
      <c r="A55">
        <v>9</v>
      </c>
      <c r="B55">
        <v>7</v>
      </c>
      <c r="C55" s="118"/>
      <c r="D55" s="92" t="str">
        <f>INDEX($D$2:$D$11,A55)</f>
        <v>TORO LOCO</v>
      </c>
      <c r="E55" s="108">
        <v>1</v>
      </c>
      <c r="F55" s="110">
        <v>70.5</v>
      </c>
      <c r="G55" s="93" t="str">
        <f>INDEX($D$2:$D$11,B55)</f>
        <v>I CUCCIOLI</v>
      </c>
      <c r="H55" s="108">
        <v>0</v>
      </c>
      <c r="I55" s="109">
        <v>64</v>
      </c>
      <c r="J55" s="96"/>
      <c r="K55" s="133"/>
      <c r="L55" s="115">
        <v>5</v>
      </c>
      <c r="M55" s="116" t="s">
        <v>38</v>
      </c>
      <c r="N55" s="117">
        <v>21</v>
      </c>
      <c r="O55" s="128">
        <v>1000.5</v>
      </c>
      <c r="P55" s="154">
        <v>71.46428571428571</v>
      </c>
      <c r="Q55" s="115">
        <v>10</v>
      </c>
      <c r="R55" s="116" t="s">
        <v>323</v>
      </c>
      <c r="S55" s="117">
        <v>9</v>
      </c>
      <c r="T55" s="128">
        <v>959.5</v>
      </c>
      <c r="U55" s="154">
        <v>68.53571428571429</v>
      </c>
      <c r="V55" s="133"/>
      <c r="Z55"/>
    </row>
    <row r="56" spans="3:26" ht="15" thickTop="1">
      <c r="C56" s="118"/>
      <c r="D56" s="119"/>
      <c r="E56" s="120"/>
      <c r="F56" s="121"/>
      <c r="G56" s="120"/>
      <c r="H56" s="120"/>
      <c r="I56" s="121"/>
      <c r="J56" s="121"/>
      <c r="K56" s="133"/>
      <c r="L56" s="134"/>
      <c r="M56"/>
      <c r="N56"/>
      <c r="P56" s="76"/>
      <c r="Q56" s="131"/>
      <c r="R56" s="131"/>
      <c r="S56" s="131"/>
      <c r="T56" s="129"/>
      <c r="U56" s="135"/>
      <c r="V56" s="133"/>
      <c r="Z56"/>
    </row>
    <row r="57" spans="3:26" ht="15" thickBot="1">
      <c r="C57" s="118"/>
      <c r="D57" s="119"/>
      <c r="E57" s="120"/>
      <c r="F57" s="121"/>
      <c r="G57" s="120"/>
      <c r="H57" s="120"/>
      <c r="I57" s="121"/>
      <c r="J57" s="121"/>
      <c r="K57" s="133"/>
      <c r="L57" s="134"/>
      <c r="M57"/>
      <c r="N57"/>
      <c r="P57" s="76"/>
      <c r="Q57" s="131"/>
      <c r="R57" s="131"/>
      <c r="S57" s="131"/>
      <c r="T57" s="129"/>
      <c r="U57" s="135"/>
      <c r="V57" s="133"/>
      <c r="Z57"/>
    </row>
    <row r="58" spans="3:26" ht="19.5" thickBot="1" thickTop="1">
      <c r="C58" s="91" t="s">
        <v>63</v>
      </c>
      <c r="D58" s="92"/>
      <c r="E58" s="93"/>
      <c r="F58" s="94"/>
      <c r="G58" s="93"/>
      <c r="H58" s="95"/>
      <c r="I58" s="94"/>
      <c r="J58" s="96"/>
      <c r="K58" s="133"/>
      <c r="L58" s="153">
        <v>15</v>
      </c>
      <c r="M58" s="98"/>
      <c r="N58" s="99"/>
      <c r="O58" s="100"/>
      <c r="P58" s="101"/>
      <c r="Q58" s="153">
        <f>L58</f>
        <v>15</v>
      </c>
      <c r="R58" s="98"/>
      <c r="S58" s="99"/>
      <c r="T58" s="100"/>
      <c r="U58" s="101"/>
      <c r="V58" s="133"/>
      <c r="Z58"/>
    </row>
    <row r="59" spans="1:26" ht="18.75" thickBot="1">
      <c r="A59">
        <v>6</v>
      </c>
      <c r="B59">
        <v>1</v>
      </c>
      <c r="C59" s="118"/>
      <c r="D59" s="92" t="str">
        <f>INDEX($D$2:$D$11,A59)</f>
        <v>MO MUORI</v>
      </c>
      <c r="E59" s="108">
        <v>3</v>
      </c>
      <c r="F59" s="109">
        <v>82.5</v>
      </c>
      <c r="G59" s="93" t="str">
        <f>INDEX($D$2:$D$11,B59)</f>
        <v>NEW TIM</v>
      </c>
      <c r="H59" s="108">
        <v>2</v>
      </c>
      <c r="I59" s="110">
        <v>75.5</v>
      </c>
      <c r="J59" s="96"/>
      <c r="K59" s="133"/>
      <c r="L59" s="111">
        <v>1</v>
      </c>
      <c r="M59" s="102" t="s">
        <v>35</v>
      </c>
      <c r="N59" s="103">
        <v>32</v>
      </c>
      <c r="O59" s="104">
        <v>1073</v>
      </c>
      <c r="P59" s="112">
        <v>71.53333333333333</v>
      </c>
      <c r="Q59" s="111">
        <v>6</v>
      </c>
      <c r="R59" s="102" t="s">
        <v>36</v>
      </c>
      <c r="S59" s="103">
        <v>20</v>
      </c>
      <c r="T59" s="104">
        <v>1052</v>
      </c>
      <c r="U59" s="112">
        <v>70.13333333333334</v>
      </c>
      <c r="V59" s="133"/>
      <c r="Z59"/>
    </row>
    <row r="60" spans="1:26" ht="18.75" thickBot="1">
      <c r="A60">
        <v>4</v>
      </c>
      <c r="B60">
        <v>2</v>
      </c>
      <c r="C60" s="118"/>
      <c r="D60" s="92" t="str">
        <f>INDEX($D$2:$D$11,A60)</f>
        <v>VANILLA SKY</v>
      </c>
      <c r="E60" s="108">
        <v>3</v>
      </c>
      <c r="F60" s="109">
        <v>74.5</v>
      </c>
      <c r="G60" s="93" t="str">
        <f>INDEX($D$2:$D$11,B60)</f>
        <v>SPARTAK MANOWAR</v>
      </c>
      <c r="H60" s="108">
        <v>0</v>
      </c>
      <c r="I60" s="109">
        <v>60</v>
      </c>
      <c r="J60" s="96"/>
      <c r="K60" s="138"/>
      <c r="L60" s="114">
        <v>2</v>
      </c>
      <c r="M60" s="102" t="s">
        <v>192</v>
      </c>
      <c r="N60" s="103">
        <v>28</v>
      </c>
      <c r="O60" s="104">
        <v>1102</v>
      </c>
      <c r="P60" s="112">
        <v>73.46666666666667</v>
      </c>
      <c r="Q60" s="114">
        <v>7</v>
      </c>
      <c r="R60" s="102" t="s">
        <v>250</v>
      </c>
      <c r="S60" s="103">
        <v>16</v>
      </c>
      <c r="T60" s="104">
        <v>1042.5</v>
      </c>
      <c r="U60" s="112">
        <v>69.5</v>
      </c>
      <c r="V60" s="138"/>
      <c r="Z60"/>
    </row>
    <row r="61" spans="1:26" ht="18.75" thickBot="1">
      <c r="A61">
        <v>5</v>
      </c>
      <c r="B61">
        <v>3</v>
      </c>
      <c r="C61" s="118"/>
      <c r="D61" s="92" t="str">
        <f>INDEX($D$2:$D$11,A61)</f>
        <v>LAUDANO VI PUNIRA'</v>
      </c>
      <c r="E61" s="108">
        <v>1</v>
      </c>
      <c r="F61" s="110">
        <v>70.5</v>
      </c>
      <c r="G61" s="93" t="str">
        <f>INDEX($D$2:$D$11,B61)</f>
        <v>LES SASSICES</v>
      </c>
      <c r="H61" s="108">
        <v>1</v>
      </c>
      <c r="I61" s="109">
        <v>73.5</v>
      </c>
      <c r="J61" s="96"/>
      <c r="K61" s="138"/>
      <c r="L61" s="114">
        <v>3</v>
      </c>
      <c r="M61" s="102" t="s">
        <v>29</v>
      </c>
      <c r="N61" s="103">
        <v>23</v>
      </c>
      <c r="O61" s="104">
        <v>1070</v>
      </c>
      <c r="P61" s="112">
        <v>71.33333333333333</v>
      </c>
      <c r="Q61" s="114">
        <v>8</v>
      </c>
      <c r="R61" s="102" t="s">
        <v>215</v>
      </c>
      <c r="S61" s="103">
        <v>16</v>
      </c>
      <c r="T61" s="104">
        <v>1020</v>
      </c>
      <c r="U61" s="112">
        <v>68</v>
      </c>
      <c r="V61" s="138"/>
      <c r="Z61"/>
    </row>
    <row r="62" spans="1:26" ht="18.75" thickBot="1">
      <c r="A62">
        <v>8</v>
      </c>
      <c r="B62">
        <v>9</v>
      </c>
      <c r="C62" s="118"/>
      <c r="D62" s="92" t="str">
        <f>INDEX($D$2:$D$11,A62)</f>
        <v>TORMENTINO</v>
      </c>
      <c r="E62" s="108">
        <v>1</v>
      </c>
      <c r="F62" s="110">
        <v>68.5</v>
      </c>
      <c r="G62" s="93" t="str">
        <f>INDEX($D$2:$D$11,B62)</f>
        <v>TORO LOCO</v>
      </c>
      <c r="H62" s="108">
        <v>1</v>
      </c>
      <c r="I62" s="109">
        <v>70</v>
      </c>
      <c r="J62" s="96"/>
      <c r="K62" s="138"/>
      <c r="L62" s="114">
        <v>4</v>
      </c>
      <c r="M62" s="102" t="s">
        <v>32</v>
      </c>
      <c r="N62" s="103">
        <v>22</v>
      </c>
      <c r="O62" s="104">
        <v>1083.5</v>
      </c>
      <c r="P62" s="112">
        <v>72.23333333333333</v>
      </c>
      <c r="Q62" s="114">
        <v>9</v>
      </c>
      <c r="R62" s="102" t="s">
        <v>39</v>
      </c>
      <c r="S62" s="103">
        <v>13</v>
      </c>
      <c r="T62" s="104">
        <v>1049</v>
      </c>
      <c r="U62" s="112">
        <v>69.93333333333334</v>
      </c>
      <c r="V62" s="138"/>
      <c r="Z62"/>
    </row>
    <row r="63" spans="1:26" ht="18.75" thickBot="1">
      <c r="A63">
        <v>7</v>
      </c>
      <c r="B63">
        <v>10</v>
      </c>
      <c r="C63" s="118"/>
      <c r="D63" s="92" t="str">
        <f>INDEX($D$2:$D$11,A63)</f>
        <v>I CUCCIOLI</v>
      </c>
      <c r="E63" s="108">
        <v>1</v>
      </c>
      <c r="F63" s="110">
        <v>68</v>
      </c>
      <c r="G63" s="93" t="str">
        <f>INDEX($D$2:$D$11,B63)</f>
        <v>ALBATROS</v>
      </c>
      <c r="H63" s="108">
        <v>1</v>
      </c>
      <c r="I63" s="109">
        <v>69.5</v>
      </c>
      <c r="J63" s="96"/>
      <c r="K63" s="138"/>
      <c r="L63" s="115">
        <v>5</v>
      </c>
      <c r="M63" s="116" t="s">
        <v>38</v>
      </c>
      <c r="N63" s="117">
        <v>22</v>
      </c>
      <c r="O63" s="128">
        <v>1070.5</v>
      </c>
      <c r="P63" s="154">
        <v>71.36666666666666</v>
      </c>
      <c r="Q63" s="115">
        <v>10</v>
      </c>
      <c r="R63" s="116" t="s">
        <v>323</v>
      </c>
      <c r="S63" s="117">
        <v>10</v>
      </c>
      <c r="T63" s="128">
        <v>1033</v>
      </c>
      <c r="U63" s="154">
        <v>68.86666666666666</v>
      </c>
      <c r="V63" s="138"/>
      <c r="Z63"/>
    </row>
    <row r="64" spans="3:26" ht="15" thickTop="1">
      <c r="C64" s="118"/>
      <c r="D64" s="119"/>
      <c r="E64" s="120"/>
      <c r="F64" s="121"/>
      <c r="G64" s="120"/>
      <c r="H64" s="120"/>
      <c r="I64" s="121"/>
      <c r="J64" s="121"/>
      <c r="K64" s="138"/>
      <c r="L64" s="139"/>
      <c r="M64" s="139"/>
      <c r="N64" s="139"/>
      <c r="O64" s="140"/>
      <c r="P64" s="141"/>
      <c r="Q64" s="142"/>
      <c r="R64" s="142"/>
      <c r="S64" s="142"/>
      <c r="T64" s="140"/>
      <c r="U64" s="143"/>
      <c r="V64" s="138"/>
      <c r="Z64"/>
    </row>
    <row r="65" spans="3:26" ht="15" customHeight="1" thickBot="1">
      <c r="C65" s="118"/>
      <c r="D65" s="119"/>
      <c r="E65" s="120"/>
      <c r="F65" s="121"/>
      <c r="G65" s="120"/>
      <c r="H65" s="120"/>
      <c r="I65" s="121"/>
      <c r="J65" s="121"/>
      <c r="K65" s="138"/>
      <c r="L65" s="139"/>
      <c r="M65"/>
      <c r="N65"/>
      <c r="P65" s="141"/>
      <c r="Q65" s="142"/>
      <c r="R65" s="142"/>
      <c r="S65" s="142"/>
      <c r="T65" s="140"/>
      <c r="U65" s="143"/>
      <c r="V65" s="138"/>
      <c r="Z65"/>
    </row>
    <row r="66" spans="3:22" ht="15.75" customHeight="1" thickBot="1" thickTop="1">
      <c r="C66" s="91" t="s">
        <v>64</v>
      </c>
      <c r="D66" s="92"/>
      <c r="E66" s="93"/>
      <c r="F66" s="94"/>
      <c r="G66" s="93"/>
      <c r="H66" s="95"/>
      <c r="I66" s="94"/>
      <c r="J66" s="96"/>
      <c r="K66" s="138"/>
      <c r="L66" s="153">
        <v>16</v>
      </c>
      <c r="M66" s="98"/>
      <c r="N66" s="99"/>
      <c r="O66" s="100"/>
      <c r="P66" s="101"/>
      <c r="Q66" s="153">
        <f>L66</f>
        <v>16</v>
      </c>
      <c r="R66" s="98"/>
      <c r="S66" s="99"/>
      <c r="T66" s="100"/>
      <c r="U66" s="101"/>
      <c r="V66" s="138"/>
    </row>
    <row r="67" spans="1:22" ht="18.75" thickBot="1">
      <c r="A67">
        <v>3</v>
      </c>
      <c r="B67">
        <v>4</v>
      </c>
      <c r="C67" s="118"/>
      <c r="D67" s="92" t="str">
        <f>INDEX($D$2:$D$11,A67)</f>
        <v>LES SASSICES</v>
      </c>
      <c r="E67" s="108">
        <v>1</v>
      </c>
      <c r="F67" s="109">
        <v>68.5</v>
      </c>
      <c r="G67" s="93" t="str">
        <f>INDEX($D$2:$D$11,B67)</f>
        <v>VANILLA SKY</v>
      </c>
      <c r="H67" s="108">
        <v>1</v>
      </c>
      <c r="I67" s="109">
        <v>68.5</v>
      </c>
      <c r="J67" s="96"/>
      <c r="K67" s="138"/>
      <c r="L67" s="111">
        <v>1</v>
      </c>
      <c r="M67" s="102" t="s">
        <v>35</v>
      </c>
      <c r="N67" s="103">
        <v>32</v>
      </c>
      <c r="O67" s="104">
        <v>1133</v>
      </c>
      <c r="P67" s="112">
        <v>70.8125</v>
      </c>
      <c r="Q67" s="111">
        <v>6</v>
      </c>
      <c r="R67" s="102" t="s">
        <v>36</v>
      </c>
      <c r="S67" s="103">
        <v>20</v>
      </c>
      <c r="T67" s="104">
        <v>1121</v>
      </c>
      <c r="U67" s="112">
        <v>70.0625</v>
      </c>
      <c r="V67" s="138"/>
    </row>
    <row r="68" spans="1:22" ht="18.75" thickBot="1">
      <c r="A68">
        <v>9</v>
      </c>
      <c r="B68">
        <v>5</v>
      </c>
      <c r="C68" s="118"/>
      <c r="D68" s="92" t="str">
        <f>INDEX($D$2:$D$11,A68)</f>
        <v>TORO LOCO</v>
      </c>
      <c r="E68" s="108">
        <v>5</v>
      </c>
      <c r="F68" s="109">
        <v>80</v>
      </c>
      <c r="G68" s="93" t="str">
        <f>INDEX($D$2:$D$11,B68)</f>
        <v>LAUDANO VI PUNIRA'</v>
      </c>
      <c r="H68" s="108">
        <v>0</v>
      </c>
      <c r="I68" s="109">
        <v>60</v>
      </c>
      <c r="J68" s="96"/>
      <c r="K68" s="138"/>
      <c r="L68" s="114">
        <v>2</v>
      </c>
      <c r="M68" s="102" t="s">
        <v>192</v>
      </c>
      <c r="N68" s="103">
        <v>29</v>
      </c>
      <c r="O68" s="104">
        <v>1170.5</v>
      </c>
      <c r="P68" s="112">
        <v>73.15625</v>
      </c>
      <c r="Q68" s="114">
        <v>7</v>
      </c>
      <c r="R68" s="102" t="s">
        <v>215</v>
      </c>
      <c r="S68" s="103">
        <v>19</v>
      </c>
      <c r="T68" s="104">
        <v>1100.5</v>
      </c>
      <c r="U68" s="112">
        <v>68.78125</v>
      </c>
      <c r="V68" s="138"/>
    </row>
    <row r="69" spans="1:22" ht="18.75" thickBot="1">
      <c r="A69">
        <v>2</v>
      </c>
      <c r="B69">
        <v>6</v>
      </c>
      <c r="C69" s="118"/>
      <c r="D69" s="92" t="str">
        <f>INDEX($D$2:$D$11,A69)</f>
        <v>SPARTAK MANOWAR</v>
      </c>
      <c r="E69" s="108">
        <v>3</v>
      </c>
      <c r="F69" s="110">
        <v>80.5</v>
      </c>
      <c r="G69" s="93" t="str">
        <f>INDEX($D$2:$D$11,B69)</f>
        <v>MO MUORI</v>
      </c>
      <c r="H69" s="108">
        <v>1</v>
      </c>
      <c r="I69" s="109">
        <v>69</v>
      </c>
      <c r="J69" s="96"/>
      <c r="K69" s="138"/>
      <c r="L69" s="114">
        <v>3</v>
      </c>
      <c r="M69" s="102" t="s">
        <v>32</v>
      </c>
      <c r="N69" s="103">
        <v>25</v>
      </c>
      <c r="O69" s="104">
        <v>1164</v>
      </c>
      <c r="P69" s="112">
        <v>72.75</v>
      </c>
      <c r="Q69" s="114">
        <v>8</v>
      </c>
      <c r="R69" s="102" t="s">
        <v>250</v>
      </c>
      <c r="S69" s="103">
        <v>16</v>
      </c>
      <c r="T69" s="104">
        <v>1108.5</v>
      </c>
      <c r="U69" s="112">
        <v>69.28125</v>
      </c>
      <c r="V69" s="138"/>
    </row>
    <row r="70" spans="1:22" ht="18.75" thickBot="1">
      <c r="A70">
        <v>1</v>
      </c>
      <c r="B70">
        <v>7</v>
      </c>
      <c r="C70" s="118"/>
      <c r="D70" s="92" t="str">
        <f>INDEX($D$2:$D$11,A70)</f>
        <v>NEW TIM</v>
      </c>
      <c r="E70" s="108">
        <v>4</v>
      </c>
      <c r="F70" s="110">
        <v>80.5</v>
      </c>
      <c r="G70" s="93" t="str">
        <f>INDEX($D$2:$D$11,B70)</f>
        <v>I CUCCIOLI</v>
      </c>
      <c r="H70" s="108">
        <v>1</v>
      </c>
      <c r="I70" s="109">
        <v>66</v>
      </c>
      <c r="J70" s="96"/>
      <c r="K70" s="138"/>
      <c r="L70" s="114">
        <v>4</v>
      </c>
      <c r="M70" s="102" t="s">
        <v>38</v>
      </c>
      <c r="N70" s="103">
        <v>25</v>
      </c>
      <c r="O70" s="104">
        <v>1150.5</v>
      </c>
      <c r="P70" s="112">
        <v>71.90625</v>
      </c>
      <c r="Q70" s="114">
        <v>9</v>
      </c>
      <c r="R70" s="102" t="s">
        <v>39</v>
      </c>
      <c r="S70" s="103">
        <v>14</v>
      </c>
      <c r="T70" s="104">
        <v>1117.5</v>
      </c>
      <c r="U70" s="112">
        <v>69.84375</v>
      </c>
      <c r="V70" s="138"/>
    </row>
    <row r="71" spans="1:22" ht="18.75" thickBot="1">
      <c r="A71">
        <v>10</v>
      </c>
      <c r="B71">
        <v>8</v>
      </c>
      <c r="C71" s="118"/>
      <c r="D71" s="92" t="str">
        <f>INDEX($D$2:$D$11,A71)</f>
        <v>ALBATROS</v>
      </c>
      <c r="E71" s="108">
        <v>1</v>
      </c>
      <c r="F71" s="110">
        <v>68.5</v>
      </c>
      <c r="G71" s="93" t="str">
        <f>INDEX($D$2:$D$11,B71)</f>
        <v>TORMENTINO</v>
      </c>
      <c r="H71" s="108">
        <v>1</v>
      </c>
      <c r="I71" s="109">
        <v>70</v>
      </c>
      <c r="J71" s="96"/>
      <c r="K71" s="138"/>
      <c r="L71" s="115">
        <v>5</v>
      </c>
      <c r="M71" s="116" t="s">
        <v>29</v>
      </c>
      <c r="N71" s="117">
        <v>24</v>
      </c>
      <c r="O71" s="128">
        <v>1140</v>
      </c>
      <c r="P71" s="154">
        <v>71.25</v>
      </c>
      <c r="Q71" s="115">
        <v>10</v>
      </c>
      <c r="R71" s="116" t="s">
        <v>323</v>
      </c>
      <c r="S71" s="117">
        <v>11</v>
      </c>
      <c r="T71" s="128">
        <v>1101.5</v>
      </c>
      <c r="U71" s="154">
        <v>68.84375</v>
      </c>
      <c r="V71" s="138"/>
    </row>
    <row r="72" spans="3:22" ht="15" thickTop="1">
      <c r="C72" s="118"/>
      <c r="D72" s="119"/>
      <c r="E72" s="120"/>
      <c r="F72" s="121"/>
      <c r="G72" s="120"/>
      <c r="H72" s="120"/>
      <c r="I72" s="121"/>
      <c r="J72" s="121"/>
      <c r="K72" s="138"/>
      <c r="L72" s="139"/>
      <c r="M72"/>
      <c r="N72"/>
      <c r="Q72" s="142"/>
      <c r="R72" s="142"/>
      <c r="S72" s="142"/>
      <c r="T72" s="140"/>
      <c r="U72" s="143"/>
      <c r="V72" s="138"/>
    </row>
    <row r="73" spans="3:22" ht="15" thickBot="1">
      <c r="C73" s="118"/>
      <c r="D73" s="119"/>
      <c r="E73" s="120"/>
      <c r="F73" s="121"/>
      <c r="G73" s="120"/>
      <c r="H73" s="120"/>
      <c r="I73" s="121"/>
      <c r="J73" s="121"/>
      <c r="K73" s="138"/>
      <c r="L73" s="139"/>
      <c r="M73"/>
      <c r="N73"/>
      <c r="Q73" s="142"/>
      <c r="R73" s="142"/>
      <c r="S73" s="142"/>
      <c r="T73" s="140"/>
      <c r="U73" s="143"/>
      <c r="V73" s="138"/>
    </row>
    <row r="74" spans="3:22" ht="19.5" thickBot="1" thickTop="1">
      <c r="C74" s="91" t="s">
        <v>65</v>
      </c>
      <c r="D74" s="92"/>
      <c r="E74" s="93"/>
      <c r="F74" s="94"/>
      <c r="G74" s="93"/>
      <c r="H74" s="95"/>
      <c r="I74" s="94"/>
      <c r="J74" s="96"/>
      <c r="K74" s="138"/>
      <c r="L74" s="153">
        <v>17</v>
      </c>
      <c r="M74" s="98"/>
      <c r="N74" s="99"/>
      <c r="O74" s="100"/>
      <c r="P74" s="101"/>
      <c r="Q74" s="153">
        <f>L74</f>
        <v>17</v>
      </c>
      <c r="R74" s="98"/>
      <c r="S74" s="99"/>
      <c r="T74" s="100"/>
      <c r="U74" s="101"/>
      <c r="V74" s="138"/>
    </row>
    <row r="75" spans="1:24" ht="18.75" thickBot="1">
      <c r="A75">
        <v>8</v>
      </c>
      <c r="B75">
        <v>1</v>
      </c>
      <c r="C75" s="118"/>
      <c r="D75" s="92" t="str">
        <f>INDEX($D$2:$D$11,A75)</f>
        <v>TORMENTINO</v>
      </c>
      <c r="E75" s="108">
        <v>1</v>
      </c>
      <c r="F75" s="109">
        <v>68.5</v>
      </c>
      <c r="G75" s="93" t="str">
        <f>INDEX($D$2:$D$11,B75)</f>
        <v>NEW TIM</v>
      </c>
      <c r="H75" s="108">
        <v>1</v>
      </c>
      <c r="I75" s="110">
        <v>70.5</v>
      </c>
      <c r="J75" s="96"/>
      <c r="K75" s="138"/>
      <c r="L75" s="111">
        <v>1</v>
      </c>
      <c r="M75" s="102" t="s">
        <v>35</v>
      </c>
      <c r="N75" s="103">
        <v>35</v>
      </c>
      <c r="O75" s="104">
        <v>1222.5</v>
      </c>
      <c r="P75" s="112">
        <v>71.91176470588235</v>
      </c>
      <c r="Q75" s="111">
        <v>6</v>
      </c>
      <c r="R75" s="102" t="s">
        <v>36</v>
      </c>
      <c r="S75" s="103">
        <v>23</v>
      </c>
      <c r="T75" s="104">
        <v>1190.5</v>
      </c>
      <c r="U75" s="112">
        <v>70.02941176470588</v>
      </c>
      <c r="V75" s="138"/>
      <c r="X75" t="s">
        <v>181</v>
      </c>
    </row>
    <row r="76" spans="1:22" ht="18.75" thickBot="1">
      <c r="A76">
        <v>7</v>
      </c>
      <c r="B76">
        <v>2</v>
      </c>
      <c r="C76" s="118"/>
      <c r="D76" s="92" t="str">
        <f>INDEX($D$2:$D$11,A76)</f>
        <v>I CUCCIOLI</v>
      </c>
      <c r="E76" s="108">
        <v>0</v>
      </c>
      <c r="F76" s="109">
        <v>62</v>
      </c>
      <c r="G76" s="93" t="str">
        <f>INDEX($D$2:$D$11,B76)</f>
        <v>SPARTAK MANOWAR</v>
      </c>
      <c r="H76" s="136">
        <v>0</v>
      </c>
      <c r="I76" s="109">
        <v>63</v>
      </c>
      <c r="J76" s="96"/>
      <c r="K76" s="138"/>
      <c r="L76" s="114">
        <v>2</v>
      </c>
      <c r="M76" s="102" t="s">
        <v>192</v>
      </c>
      <c r="N76" s="103">
        <v>29</v>
      </c>
      <c r="O76" s="104">
        <v>1239.5</v>
      </c>
      <c r="P76" s="112">
        <v>72.91176470588235</v>
      </c>
      <c r="Q76" s="114">
        <v>7</v>
      </c>
      <c r="R76" s="102" t="s">
        <v>215</v>
      </c>
      <c r="S76" s="103">
        <v>20</v>
      </c>
      <c r="T76" s="104">
        <v>1163.5</v>
      </c>
      <c r="U76" s="112">
        <v>68.44117647058823</v>
      </c>
      <c r="V76" s="138"/>
    </row>
    <row r="77" spans="1:22" ht="18.75" thickBot="1">
      <c r="A77">
        <v>6</v>
      </c>
      <c r="B77">
        <v>3</v>
      </c>
      <c r="C77" s="118"/>
      <c r="D77" s="92" t="str">
        <f>INDEX($D$2:$D$11,A77)</f>
        <v>MO MUORI</v>
      </c>
      <c r="E77" s="108">
        <v>1</v>
      </c>
      <c r="F77" s="110">
        <v>69.5</v>
      </c>
      <c r="G77" s="93" t="str">
        <f>INDEX($D$2:$D$11,B77)</f>
        <v>LES SASSICES</v>
      </c>
      <c r="H77" s="136">
        <v>0</v>
      </c>
      <c r="I77" s="109">
        <v>62.5</v>
      </c>
      <c r="J77" s="96"/>
      <c r="K77" s="138"/>
      <c r="L77" s="114">
        <v>3</v>
      </c>
      <c r="M77" s="102" t="s">
        <v>38</v>
      </c>
      <c r="N77" s="103">
        <v>28</v>
      </c>
      <c r="O77" s="104">
        <v>1223</v>
      </c>
      <c r="P77" s="112">
        <v>71.94117647058823</v>
      </c>
      <c r="Q77" s="114">
        <v>8</v>
      </c>
      <c r="R77" s="102" t="s">
        <v>250</v>
      </c>
      <c r="S77" s="103">
        <v>17</v>
      </c>
      <c r="T77" s="104">
        <v>1171</v>
      </c>
      <c r="U77" s="112">
        <v>68.88235294117646</v>
      </c>
      <c r="V77" s="138"/>
    </row>
    <row r="78" spans="1:22" ht="18.75" thickBot="1">
      <c r="A78">
        <v>5</v>
      </c>
      <c r="B78">
        <v>4</v>
      </c>
      <c r="C78" s="118"/>
      <c r="D78" s="92" t="str">
        <f>INDEX($D$2:$D$11,A78)</f>
        <v>LAUDANO VI PUNIRA'</v>
      </c>
      <c r="E78" s="108">
        <v>6</v>
      </c>
      <c r="F78" s="110">
        <v>89.5</v>
      </c>
      <c r="G78" s="93" t="str">
        <f>INDEX($D$2:$D$11,B78)</f>
        <v>VANILLA SKY</v>
      </c>
      <c r="H78" s="136">
        <v>1</v>
      </c>
      <c r="I78" s="109">
        <v>69</v>
      </c>
      <c r="J78" s="96"/>
      <c r="K78" s="138"/>
      <c r="L78" s="114">
        <v>4</v>
      </c>
      <c r="M78" s="102" t="s">
        <v>32</v>
      </c>
      <c r="N78" s="103">
        <v>26</v>
      </c>
      <c r="O78" s="104">
        <v>1234.5</v>
      </c>
      <c r="P78" s="112">
        <v>72.61764705882354</v>
      </c>
      <c r="Q78" s="114">
        <v>9</v>
      </c>
      <c r="R78" s="102" t="s">
        <v>39</v>
      </c>
      <c r="S78" s="103">
        <v>14</v>
      </c>
      <c r="T78" s="104">
        <v>1183.5</v>
      </c>
      <c r="U78" s="112">
        <v>69.61764705882354</v>
      </c>
      <c r="V78" s="138"/>
    </row>
    <row r="79" spans="1:22" ht="18.75" thickBot="1">
      <c r="A79">
        <v>9</v>
      </c>
      <c r="B79">
        <v>10</v>
      </c>
      <c r="C79" s="118"/>
      <c r="D79" s="92" t="str">
        <f>INDEX($D$2:$D$11,A79)</f>
        <v>TORO LOCO</v>
      </c>
      <c r="E79" s="108">
        <v>2</v>
      </c>
      <c r="F79" s="110">
        <v>72.5</v>
      </c>
      <c r="G79" s="93" t="str">
        <f>INDEX($D$2:$D$11,B79)</f>
        <v>ALBATROS</v>
      </c>
      <c r="H79" s="136">
        <v>1</v>
      </c>
      <c r="I79" s="109">
        <v>66</v>
      </c>
      <c r="J79" s="96"/>
      <c r="K79" s="138"/>
      <c r="L79" s="115">
        <v>5</v>
      </c>
      <c r="M79" s="116" t="s">
        <v>29</v>
      </c>
      <c r="N79" s="117">
        <v>25</v>
      </c>
      <c r="O79" s="128">
        <v>1208.5</v>
      </c>
      <c r="P79" s="154">
        <v>71.08823529411765</v>
      </c>
      <c r="Q79" s="115">
        <v>10</v>
      </c>
      <c r="R79" s="116" t="s">
        <v>323</v>
      </c>
      <c r="S79" s="117">
        <v>11</v>
      </c>
      <c r="T79" s="128">
        <v>1164</v>
      </c>
      <c r="U79" s="154">
        <v>68.47058823529412</v>
      </c>
      <c r="V79" s="138"/>
    </row>
    <row r="80" spans="3:22" ht="12.75" customHeight="1" thickTop="1">
      <c r="C80" s="118"/>
      <c r="D80" s="119"/>
      <c r="E80" s="120"/>
      <c r="F80" s="121"/>
      <c r="G80" s="120"/>
      <c r="H80" s="120"/>
      <c r="I80" s="121"/>
      <c r="J80" s="121"/>
      <c r="K80" s="145"/>
      <c r="L80" s="146"/>
      <c r="M80"/>
      <c r="N80"/>
      <c r="P80" s="147"/>
      <c r="Q80" s="146"/>
      <c r="R80" s="146"/>
      <c r="S80" s="146"/>
      <c r="T80" s="148"/>
      <c r="U80" s="147"/>
      <c r="V80" s="149"/>
    </row>
    <row r="81" spans="3:22" ht="13.5" customHeight="1" thickBot="1">
      <c r="C81" s="118"/>
      <c r="D81" s="119"/>
      <c r="E81" s="120"/>
      <c r="F81" s="121"/>
      <c r="G81" s="120"/>
      <c r="H81" s="120"/>
      <c r="I81" s="121"/>
      <c r="J81" s="121"/>
      <c r="K81" s="145"/>
      <c r="L81" s="146"/>
      <c r="M81"/>
      <c r="N81"/>
      <c r="P81" s="147"/>
      <c r="Q81" s="146"/>
      <c r="R81" s="146"/>
      <c r="S81" s="146"/>
      <c r="T81" s="148"/>
      <c r="U81" s="147"/>
      <c r="V81" s="149"/>
    </row>
    <row r="82" spans="3:22" ht="15.75" customHeight="1" thickBot="1" thickTop="1">
      <c r="C82" s="91" t="s">
        <v>66</v>
      </c>
      <c r="D82" s="92"/>
      <c r="E82" s="93"/>
      <c r="F82" s="94"/>
      <c r="G82" s="93"/>
      <c r="H82" s="95"/>
      <c r="I82" s="94"/>
      <c r="J82" s="96"/>
      <c r="K82" s="145"/>
      <c r="L82" s="153">
        <v>18</v>
      </c>
      <c r="M82" s="98"/>
      <c r="N82" s="99"/>
      <c r="O82" s="100"/>
      <c r="P82" s="101"/>
      <c r="Q82" s="153">
        <f>L82</f>
        <v>18</v>
      </c>
      <c r="R82" s="98"/>
      <c r="S82" s="99"/>
      <c r="T82" s="100"/>
      <c r="U82" s="101"/>
      <c r="V82" s="149"/>
    </row>
    <row r="83" spans="1:24" ht="18.75" thickBot="1">
      <c r="A83">
        <v>10</v>
      </c>
      <c r="B83">
        <v>5</v>
      </c>
      <c r="C83" s="118"/>
      <c r="D83" s="92" t="str">
        <f>INDEX($D$2:$D$11,A83)</f>
        <v>ALBATROS</v>
      </c>
      <c r="E83" s="108">
        <v>2</v>
      </c>
      <c r="F83" s="109">
        <v>73</v>
      </c>
      <c r="G83" s="93" t="str">
        <f>INDEX($D$2:$D$11,B83)</f>
        <v>LAUDANO VI PUNIRA'</v>
      </c>
      <c r="H83" s="108">
        <v>1</v>
      </c>
      <c r="I83" s="110">
        <v>68</v>
      </c>
      <c r="J83" s="96"/>
      <c r="K83" s="145"/>
      <c r="L83" s="111">
        <v>1</v>
      </c>
      <c r="M83" s="102" t="s">
        <v>35</v>
      </c>
      <c r="N83" s="103">
        <v>35</v>
      </c>
      <c r="O83" s="104">
        <v>1290.5</v>
      </c>
      <c r="P83" s="112">
        <v>71.69444444444444</v>
      </c>
      <c r="Q83" s="111">
        <v>6</v>
      </c>
      <c r="R83" s="102" t="s">
        <v>36</v>
      </c>
      <c r="S83" s="103">
        <v>24</v>
      </c>
      <c r="T83" s="104">
        <v>1256.5</v>
      </c>
      <c r="U83" s="112">
        <v>69.80555555555556</v>
      </c>
      <c r="V83" s="149"/>
      <c r="W83" s="4"/>
      <c r="X83" t="s">
        <v>183</v>
      </c>
    </row>
    <row r="84" spans="1:22" ht="18.75" thickBot="1">
      <c r="A84">
        <v>4</v>
      </c>
      <c r="B84">
        <v>6</v>
      </c>
      <c r="C84" s="118"/>
      <c r="D84" s="92" t="str">
        <f>INDEX($D$2:$D$11,A84)</f>
        <v>VANILLA SKY</v>
      </c>
      <c r="E84" s="108">
        <v>1</v>
      </c>
      <c r="F84" s="109">
        <v>68.5</v>
      </c>
      <c r="G84" s="93" t="str">
        <f>INDEX($D$2:$D$11,B84)</f>
        <v>MO MUORI</v>
      </c>
      <c r="H84" s="136">
        <v>1</v>
      </c>
      <c r="I84" s="109">
        <v>66</v>
      </c>
      <c r="J84" s="96"/>
      <c r="K84" s="145"/>
      <c r="L84" s="114">
        <v>2</v>
      </c>
      <c r="M84" s="102" t="s">
        <v>192</v>
      </c>
      <c r="N84" s="103">
        <v>30</v>
      </c>
      <c r="O84" s="104">
        <v>1308</v>
      </c>
      <c r="P84" s="112">
        <v>72.66666666666667</v>
      </c>
      <c r="Q84" s="114">
        <v>7</v>
      </c>
      <c r="R84" s="102" t="s">
        <v>215</v>
      </c>
      <c r="S84" s="103">
        <v>20</v>
      </c>
      <c r="T84" s="104">
        <v>1228.5</v>
      </c>
      <c r="U84" s="112">
        <v>68.25</v>
      </c>
      <c r="V84" s="149"/>
    </row>
    <row r="85" spans="1:22" ht="18.75" thickBot="1">
      <c r="A85">
        <v>3</v>
      </c>
      <c r="B85">
        <v>7</v>
      </c>
      <c r="C85" s="118"/>
      <c r="D85" s="92" t="str">
        <f>INDEX($D$2:$D$11,A85)</f>
        <v>LES SASSICES</v>
      </c>
      <c r="E85" s="108">
        <v>1</v>
      </c>
      <c r="F85" s="110">
        <v>67</v>
      </c>
      <c r="G85" s="93" t="str">
        <f>INDEX($D$2:$D$11,B85)</f>
        <v>I CUCCIOLI</v>
      </c>
      <c r="H85" s="136">
        <v>1</v>
      </c>
      <c r="I85" s="109">
        <v>68.5</v>
      </c>
      <c r="J85" s="96"/>
      <c r="K85" s="145"/>
      <c r="L85" s="114">
        <v>3</v>
      </c>
      <c r="M85" s="102" t="s">
        <v>32</v>
      </c>
      <c r="N85" s="103">
        <v>29</v>
      </c>
      <c r="O85" s="104">
        <v>1305</v>
      </c>
      <c r="P85" s="112">
        <v>72.5</v>
      </c>
      <c r="Q85" s="114">
        <v>8</v>
      </c>
      <c r="R85" s="102" t="s">
        <v>250</v>
      </c>
      <c r="S85" s="103">
        <v>18</v>
      </c>
      <c r="T85" s="104">
        <v>1239.5</v>
      </c>
      <c r="U85" s="112">
        <v>68.86111111111111</v>
      </c>
      <c r="V85" s="149"/>
    </row>
    <row r="86" spans="1:22" ht="18.75" thickBot="1">
      <c r="A86">
        <v>2</v>
      </c>
      <c r="B86">
        <v>8</v>
      </c>
      <c r="C86" s="118"/>
      <c r="D86" s="92" t="str">
        <f>INDEX($D$2:$D$11,A86)</f>
        <v>SPARTAK MANOWAR</v>
      </c>
      <c r="E86" s="108">
        <v>0</v>
      </c>
      <c r="F86" s="110">
        <v>65</v>
      </c>
      <c r="G86" s="93" t="str">
        <f>INDEX($D$2:$D$11,B86)</f>
        <v>TORMENTINO</v>
      </c>
      <c r="H86" s="136">
        <v>1</v>
      </c>
      <c r="I86" s="109">
        <v>72.5</v>
      </c>
      <c r="J86" s="96"/>
      <c r="K86" s="145"/>
      <c r="L86" s="114">
        <v>4</v>
      </c>
      <c r="M86" s="102" t="s">
        <v>38</v>
      </c>
      <c r="N86" s="103">
        <v>28</v>
      </c>
      <c r="O86" s="104">
        <v>1288.5</v>
      </c>
      <c r="P86" s="112">
        <v>71.58333333333333</v>
      </c>
      <c r="Q86" s="114">
        <v>9</v>
      </c>
      <c r="R86" s="102" t="s">
        <v>39</v>
      </c>
      <c r="S86" s="103">
        <v>17</v>
      </c>
      <c r="T86" s="104">
        <v>1256.5</v>
      </c>
      <c r="U86" s="112">
        <v>69.80555555555556</v>
      </c>
      <c r="V86" s="149"/>
    </row>
    <row r="87" spans="1:22" ht="18.75" thickBot="1">
      <c r="A87">
        <v>1</v>
      </c>
      <c r="B87">
        <v>9</v>
      </c>
      <c r="C87" s="118"/>
      <c r="D87" s="92" t="str">
        <f>INDEX($D$2:$D$11,A87)</f>
        <v>NEW TIM</v>
      </c>
      <c r="E87" s="108">
        <v>1</v>
      </c>
      <c r="F87" s="110">
        <v>70.5</v>
      </c>
      <c r="G87" s="93" t="str">
        <f>INDEX($D$2:$D$11,B87)</f>
        <v>TORO LOCO</v>
      </c>
      <c r="H87" s="136">
        <v>0</v>
      </c>
      <c r="I87" s="109">
        <v>65.5</v>
      </c>
      <c r="J87" s="96"/>
      <c r="K87" s="145"/>
      <c r="L87" s="115">
        <v>5</v>
      </c>
      <c r="M87" s="116" t="s">
        <v>29</v>
      </c>
      <c r="N87" s="117">
        <v>28</v>
      </c>
      <c r="O87" s="128">
        <v>1281</v>
      </c>
      <c r="P87" s="154">
        <v>71.16666666666667</v>
      </c>
      <c r="Q87" s="115">
        <v>10</v>
      </c>
      <c r="R87" s="116" t="s">
        <v>323</v>
      </c>
      <c r="S87" s="117">
        <v>12</v>
      </c>
      <c r="T87" s="128">
        <v>1231</v>
      </c>
      <c r="U87" s="154">
        <v>68.38888888888889</v>
      </c>
      <c r="V87" s="149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78"/>
      <c r="N92" s="78"/>
      <c r="O92" s="129"/>
    </row>
    <row r="93" spans="13:15" ht="18">
      <c r="M93" s="151"/>
      <c r="N93" s="151"/>
      <c r="O93" s="152"/>
    </row>
    <row r="94" spans="13:15" ht="18">
      <c r="M94" s="151"/>
      <c r="N94" s="151"/>
      <c r="O94" s="152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2">
    <pageSetUpPr fitToPage="1"/>
  </sheetPr>
  <dimension ref="A1:AK95"/>
  <sheetViews>
    <sheetView zoomScale="75" zoomScaleNormal="75" workbookViewId="0" topLeftCell="A25">
      <selection activeCell="O98" sqref="O98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66" bestFit="1" customWidth="1"/>
    <col min="5" max="5" width="3.00390625" style="67" customWidth="1"/>
    <col min="6" max="6" width="6.57421875" style="68" customWidth="1"/>
    <col min="7" max="7" width="21.28125" style="67" bestFit="1" customWidth="1"/>
    <col min="8" max="8" width="3.00390625" style="67" customWidth="1"/>
    <col min="9" max="9" width="7.140625" style="68" customWidth="1"/>
    <col min="10" max="10" width="10.00390625" style="67" customWidth="1"/>
    <col min="11" max="11" width="5.7109375" style="83" customWidth="1"/>
    <col min="12" max="12" width="4.140625" style="137" customWidth="1"/>
    <col min="13" max="13" width="24.8515625" style="137" customWidth="1"/>
    <col min="14" max="14" width="4.421875" style="137" customWidth="1"/>
    <col min="15" max="15" width="10.57421875" style="132" customWidth="1"/>
    <col min="16" max="16" width="6.7109375" style="74" customWidth="1"/>
    <col min="17" max="17" width="4.421875" style="0" customWidth="1"/>
    <col min="18" max="18" width="16.7109375" style="0" customWidth="1"/>
    <col min="19" max="19" width="4.421875" style="0" customWidth="1"/>
    <col min="20" max="20" width="10.421875" style="75" customWidth="1"/>
    <col min="21" max="21" width="6.57421875" style="76" customWidth="1"/>
    <col min="22" max="22" width="4.8515625" style="0" customWidth="1"/>
    <col min="23" max="23" width="8.28125" style="0" customWidth="1"/>
    <col min="24" max="24" width="17.28125" style="0" customWidth="1"/>
    <col min="25" max="25" width="9.7109375" style="0" bestFit="1" customWidth="1"/>
    <col min="26" max="26" width="10.28125" style="0" customWidth="1"/>
    <col min="27" max="27" width="6.57421875" style="0" customWidth="1"/>
    <col min="28" max="28" width="7.8515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69"/>
      <c r="H1" s="69"/>
      <c r="I1" s="70"/>
      <c r="J1" s="69"/>
      <c r="K1" s="71"/>
      <c r="L1" s="72"/>
      <c r="M1" s="72"/>
      <c r="N1" s="72"/>
    </row>
    <row r="2" spans="2:25" ht="12.75">
      <c r="B2" s="77">
        <v>1</v>
      </c>
      <c r="D2" s="102" t="s">
        <v>35</v>
      </c>
      <c r="G2" s="78"/>
      <c r="H2" s="69"/>
      <c r="I2" s="70"/>
      <c r="J2" s="70"/>
      <c r="K2" s="79"/>
      <c r="L2" s="80"/>
      <c r="M2" s="80"/>
      <c r="N2" s="80"/>
      <c r="X2" t="s">
        <v>67</v>
      </c>
      <c r="Y2" s="155" t="s">
        <v>68</v>
      </c>
    </row>
    <row r="3" spans="2:14" ht="12.75">
      <c r="B3" s="77">
        <v>2</v>
      </c>
      <c r="D3" s="102" t="s">
        <v>192</v>
      </c>
      <c r="G3" s="78"/>
      <c r="H3" s="69"/>
      <c r="I3" s="70"/>
      <c r="J3" s="70"/>
      <c r="K3" s="79"/>
      <c r="L3" s="80"/>
      <c r="M3" s="80"/>
      <c r="N3" s="80"/>
    </row>
    <row r="4" spans="2:14" ht="12.75">
      <c r="B4" s="77">
        <v>3</v>
      </c>
      <c r="D4" s="330" t="s">
        <v>32</v>
      </c>
      <c r="G4" s="78"/>
      <c r="H4" s="69"/>
      <c r="I4" s="70"/>
      <c r="J4" s="70"/>
      <c r="K4" s="79"/>
      <c r="L4" s="80"/>
      <c r="M4" s="80"/>
      <c r="N4" s="80"/>
    </row>
    <row r="5" spans="2:14" ht="12.75">
      <c r="B5" s="77">
        <v>4</v>
      </c>
      <c r="D5" s="102" t="s">
        <v>38</v>
      </c>
      <c r="G5" s="78"/>
      <c r="H5" s="69"/>
      <c r="I5" s="70"/>
      <c r="J5" s="70"/>
      <c r="K5" s="79"/>
      <c r="L5" s="80"/>
      <c r="M5" s="80"/>
      <c r="N5" s="80"/>
    </row>
    <row r="6" spans="2:14" ht="12.75">
      <c r="B6" s="77">
        <v>5</v>
      </c>
      <c r="D6" s="102" t="s">
        <v>29</v>
      </c>
      <c r="G6" s="78"/>
      <c r="H6" s="81"/>
      <c r="I6" s="70"/>
      <c r="J6" s="70"/>
      <c r="K6" s="79"/>
      <c r="L6" s="80"/>
      <c r="M6" s="80"/>
      <c r="N6" s="80"/>
    </row>
    <row r="7" spans="2:14" ht="12.75">
      <c r="B7" s="77">
        <v>6</v>
      </c>
      <c r="D7" s="102" t="s">
        <v>36</v>
      </c>
      <c r="H7" s="81"/>
      <c r="I7" s="70"/>
      <c r="J7" s="70"/>
      <c r="K7" s="79"/>
      <c r="L7" s="80"/>
      <c r="M7" s="80"/>
      <c r="N7" s="80"/>
    </row>
    <row r="8" spans="2:14" ht="12.75">
      <c r="B8" s="77">
        <v>7</v>
      </c>
      <c r="D8" s="102" t="s">
        <v>215</v>
      </c>
      <c r="G8" s="78"/>
      <c r="H8" s="81"/>
      <c r="I8" s="70"/>
      <c r="J8" s="70"/>
      <c r="K8" s="79"/>
      <c r="L8" s="80"/>
      <c r="M8" s="80"/>
      <c r="N8" s="80"/>
    </row>
    <row r="9" spans="2:14" ht="12.75">
      <c r="B9" s="77">
        <v>8</v>
      </c>
      <c r="D9" s="102" t="s">
        <v>250</v>
      </c>
      <c r="G9" s="78"/>
      <c r="H9" s="81"/>
      <c r="I9" s="70"/>
      <c r="J9" s="70"/>
      <c r="K9" s="79"/>
      <c r="L9" s="80"/>
      <c r="M9" s="80"/>
      <c r="N9" s="80"/>
    </row>
    <row r="10" spans="2:14" ht="12.75">
      <c r="B10" s="77">
        <v>9</v>
      </c>
      <c r="D10" s="102" t="s">
        <v>39</v>
      </c>
      <c r="G10" s="78"/>
      <c r="H10" s="81"/>
      <c r="I10" s="70"/>
      <c r="J10" s="70"/>
      <c r="K10" s="79"/>
      <c r="L10" s="80"/>
      <c r="M10" s="80"/>
      <c r="N10" s="80"/>
    </row>
    <row r="11" spans="2:14" ht="12.75">
      <c r="B11" s="77">
        <v>10</v>
      </c>
      <c r="D11" s="102" t="s">
        <v>323</v>
      </c>
      <c r="G11" s="78"/>
      <c r="H11" s="81"/>
      <c r="I11" s="70"/>
      <c r="J11" s="70"/>
      <c r="K11" s="79"/>
      <c r="L11" s="80"/>
      <c r="M11" s="80"/>
      <c r="N11" s="80"/>
    </row>
    <row r="12" spans="2:14" ht="12.75">
      <c r="B12" s="77"/>
      <c r="D12" s="82"/>
      <c r="G12" s="78"/>
      <c r="H12" s="81"/>
      <c r="I12" s="70"/>
      <c r="J12" s="70"/>
      <c r="K12" s="79"/>
      <c r="L12" s="80"/>
      <c r="M12" s="80"/>
      <c r="N12" s="80"/>
    </row>
    <row r="13" spans="2:14" ht="12.75">
      <c r="B13" s="77"/>
      <c r="D13" s="82"/>
      <c r="G13" s="78"/>
      <c r="H13" s="81"/>
      <c r="I13" s="70"/>
      <c r="J13" s="70"/>
      <c r="K13" s="79"/>
      <c r="L13" s="80"/>
      <c r="M13" s="80"/>
      <c r="N13" s="80"/>
    </row>
    <row r="14" spans="2:14" ht="12.75">
      <c r="B14" s="77"/>
      <c r="D14" s="82"/>
      <c r="G14" s="78"/>
      <c r="H14" s="81"/>
      <c r="I14" s="70"/>
      <c r="J14" s="70"/>
      <c r="K14" s="79"/>
      <c r="L14" s="80"/>
      <c r="M14" s="80"/>
      <c r="N14" s="80"/>
    </row>
    <row r="15" spans="2:14" ht="12.75">
      <c r="B15" s="77"/>
      <c r="D15" s="82"/>
      <c r="G15" s="78"/>
      <c r="H15" s="81"/>
      <c r="I15" s="70"/>
      <c r="J15" s="70"/>
      <c r="K15" s="79"/>
      <c r="L15" s="80"/>
      <c r="M15" s="80"/>
      <c r="N15" s="80"/>
    </row>
    <row r="16" spans="7:16" ht="12.75">
      <c r="G16" s="82"/>
      <c r="H16" s="82"/>
      <c r="J16" s="68"/>
      <c r="L16" s="84"/>
      <c r="M16" s="84"/>
      <c r="N16" s="84"/>
      <c r="P16" s="76"/>
    </row>
    <row r="17" spans="7:16" ht="13.5" thickBot="1">
      <c r="G17" s="82"/>
      <c r="H17" s="82"/>
      <c r="J17" s="68"/>
      <c r="L17" s="84"/>
      <c r="M17" s="84"/>
      <c r="N17" s="84"/>
      <c r="P17" s="76"/>
    </row>
    <row r="18" spans="3:37" ht="21" customHeight="1" thickBot="1" thickTop="1">
      <c r="C18" s="91" t="s">
        <v>69</v>
      </c>
      <c r="D18" s="92">
        <v>38039</v>
      </c>
      <c r="E18" s="93"/>
      <c r="F18" s="94"/>
      <c r="G18" s="93"/>
      <c r="H18" s="95"/>
      <c r="I18" s="94"/>
      <c r="J18" s="96"/>
      <c r="K18" s="79"/>
      <c r="L18" s="156">
        <v>19</v>
      </c>
      <c r="M18" s="98" t="s">
        <v>45</v>
      </c>
      <c r="N18" s="99" t="s">
        <v>41</v>
      </c>
      <c r="O18" s="369" t="s">
        <v>46</v>
      </c>
      <c r="P18" s="101" t="s">
        <v>47</v>
      </c>
      <c r="Q18" s="156">
        <f>L18</f>
        <v>19</v>
      </c>
      <c r="R18" s="157" t="s">
        <v>45</v>
      </c>
      <c r="S18" s="158" t="s">
        <v>41</v>
      </c>
      <c r="T18" s="159" t="s">
        <v>46</v>
      </c>
      <c r="U18" s="160" t="s">
        <v>47</v>
      </c>
      <c r="V18" s="78"/>
      <c r="X18" s="85" t="s">
        <v>40</v>
      </c>
      <c r="Y18" s="86" t="s">
        <v>41</v>
      </c>
      <c r="Z18" s="87" t="s">
        <v>42</v>
      </c>
      <c r="AA18" s="88" t="s">
        <v>43</v>
      </c>
      <c r="AC18" s="89">
        <v>19</v>
      </c>
      <c r="AD18" s="90">
        <v>20</v>
      </c>
      <c r="AE18" s="89">
        <v>21</v>
      </c>
      <c r="AF18" s="90">
        <v>22</v>
      </c>
      <c r="AG18" s="89">
        <v>23</v>
      </c>
      <c r="AH18" s="90">
        <v>24</v>
      </c>
      <c r="AI18" s="89">
        <v>25</v>
      </c>
      <c r="AJ18" s="90">
        <v>26</v>
      </c>
      <c r="AK18" s="89">
        <v>27</v>
      </c>
    </row>
    <row r="19" spans="1:37" ht="18">
      <c r="A19">
        <v>1</v>
      </c>
      <c r="B19">
        <v>10</v>
      </c>
      <c r="C19" s="107"/>
      <c r="D19" s="92" t="str">
        <f>INDEX($D$2:$D$11,A19)</f>
        <v>LAUDANO VI PUNIRA'</v>
      </c>
      <c r="E19" s="108">
        <v>4</v>
      </c>
      <c r="F19" s="109">
        <v>81.5</v>
      </c>
      <c r="G19" s="93" t="str">
        <f>INDEX($D$2:$D$11,B19)</f>
        <v>LES SASSICES</v>
      </c>
      <c r="H19" s="108">
        <v>1</v>
      </c>
      <c r="I19" s="110">
        <v>69.5</v>
      </c>
      <c r="J19" s="96"/>
      <c r="K19" s="79"/>
      <c r="L19" s="161">
        <v>1</v>
      </c>
      <c r="M19" s="102" t="s">
        <v>35</v>
      </c>
      <c r="N19" s="103">
        <v>38</v>
      </c>
      <c r="O19" s="219">
        <v>1372</v>
      </c>
      <c r="P19" s="162">
        <v>72.21052631578948</v>
      </c>
      <c r="Q19" s="161">
        <v>6</v>
      </c>
      <c r="R19" s="102" t="s">
        <v>36</v>
      </c>
      <c r="S19" s="103">
        <v>24</v>
      </c>
      <c r="T19" s="104">
        <v>1320</v>
      </c>
      <c r="U19" s="162">
        <v>69.47368421052632</v>
      </c>
      <c r="V19" s="78"/>
      <c r="X19" s="102" t="s">
        <v>35</v>
      </c>
      <c r="Y19" s="103">
        <v>51</v>
      </c>
      <c r="Z19" s="104">
        <f aca="true" t="shared" si="0" ref="Z19:Z28">SUM(AB19:AK19)</f>
        <v>1939.5</v>
      </c>
      <c r="AA19" s="105">
        <f aca="true" t="shared" si="1" ref="AA19:AA28">Z19/27</f>
        <v>71.83333333333333</v>
      </c>
      <c r="AB19" s="104">
        <v>1290.5</v>
      </c>
      <c r="AC19" s="106">
        <v>81.5</v>
      </c>
      <c r="AD19" s="106">
        <v>63.5</v>
      </c>
      <c r="AE19" s="106">
        <v>85.5</v>
      </c>
      <c r="AF19" s="106">
        <v>65</v>
      </c>
      <c r="AG19" s="106">
        <v>69.5</v>
      </c>
      <c r="AH19" s="106">
        <v>76.5</v>
      </c>
      <c r="AI19" s="106">
        <v>65</v>
      </c>
      <c r="AJ19" s="106">
        <v>72</v>
      </c>
      <c r="AK19" s="106">
        <v>70.5</v>
      </c>
    </row>
    <row r="20" spans="1:37" ht="18">
      <c r="A20">
        <v>2</v>
      </c>
      <c r="B20">
        <v>9</v>
      </c>
      <c r="C20" s="113"/>
      <c r="D20" s="92" t="str">
        <f>INDEX($D$2:$D$11,A20)</f>
        <v>VANILLA SKY</v>
      </c>
      <c r="E20" s="108">
        <v>0</v>
      </c>
      <c r="F20" s="109">
        <v>62.5</v>
      </c>
      <c r="G20" s="93" t="str">
        <f>INDEX($D$2:$D$11,B20)</f>
        <v>ALBATROS</v>
      </c>
      <c r="H20" s="108">
        <v>2</v>
      </c>
      <c r="I20" s="109">
        <v>70</v>
      </c>
      <c r="J20" s="96"/>
      <c r="K20" s="79"/>
      <c r="L20" s="163">
        <v>2</v>
      </c>
      <c r="M20" s="102" t="s">
        <v>32</v>
      </c>
      <c r="N20" s="103">
        <v>32</v>
      </c>
      <c r="O20" s="219">
        <v>1383</v>
      </c>
      <c r="P20" s="162">
        <v>72.78947368421052</v>
      </c>
      <c r="Q20" s="163">
        <v>7</v>
      </c>
      <c r="R20" s="102" t="s">
        <v>215</v>
      </c>
      <c r="S20" s="103">
        <v>23</v>
      </c>
      <c r="T20" s="104">
        <v>1304.5</v>
      </c>
      <c r="U20" s="162">
        <v>68.65789473684211</v>
      </c>
      <c r="V20" s="78"/>
      <c r="X20" s="330" t="s">
        <v>32</v>
      </c>
      <c r="Y20" s="103">
        <v>50</v>
      </c>
      <c r="Z20" s="104">
        <f t="shared" si="0"/>
        <v>1977.5</v>
      </c>
      <c r="AA20" s="105">
        <f t="shared" si="1"/>
        <v>73.24074074074075</v>
      </c>
      <c r="AB20" s="104">
        <v>1305</v>
      </c>
      <c r="AC20" s="106">
        <v>78</v>
      </c>
      <c r="AD20" s="106">
        <v>77.5</v>
      </c>
      <c r="AE20" s="106">
        <v>75</v>
      </c>
      <c r="AF20" s="106">
        <v>80.5</v>
      </c>
      <c r="AG20" s="106">
        <v>86</v>
      </c>
      <c r="AH20" s="106">
        <v>63.5</v>
      </c>
      <c r="AI20" s="106">
        <v>72.5</v>
      </c>
      <c r="AJ20" s="106">
        <v>65</v>
      </c>
      <c r="AK20" s="106">
        <v>74.5</v>
      </c>
    </row>
    <row r="21" spans="1:37" ht="18">
      <c r="A21">
        <v>3</v>
      </c>
      <c r="B21">
        <v>8</v>
      </c>
      <c r="C21" s="113"/>
      <c r="D21" s="92" t="str">
        <f>INDEX($D$2:$D$11,A21)</f>
        <v>NEW TIM</v>
      </c>
      <c r="E21" s="108">
        <v>3</v>
      </c>
      <c r="F21" s="110">
        <v>78</v>
      </c>
      <c r="G21" s="93" t="str">
        <f>INDEX($D$2:$D$11,B21)</f>
        <v>I CUCCIOLI</v>
      </c>
      <c r="H21" s="108">
        <v>1</v>
      </c>
      <c r="I21" s="109">
        <v>67.5</v>
      </c>
      <c r="J21" s="96"/>
      <c r="K21" s="145"/>
      <c r="L21" s="163">
        <v>3</v>
      </c>
      <c r="M21" s="102" t="s">
        <v>29</v>
      </c>
      <c r="N21" s="103">
        <v>31</v>
      </c>
      <c r="O21" s="219">
        <v>1354.5</v>
      </c>
      <c r="P21" s="162">
        <v>71.28947368421052</v>
      </c>
      <c r="Q21" s="163">
        <v>8</v>
      </c>
      <c r="R21" s="102" t="s">
        <v>39</v>
      </c>
      <c r="S21" s="103">
        <v>20</v>
      </c>
      <c r="T21" s="104">
        <v>1326.5</v>
      </c>
      <c r="U21" s="162">
        <v>69.8157894736842</v>
      </c>
      <c r="V21" s="78"/>
      <c r="X21" s="102" t="s">
        <v>29</v>
      </c>
      <c r="Y21" s="103">
        <v>44</v>
      </c>
      <c r="Z21" s="104">
        <f t="shared" si="0"/>
        <v>1945</v>
      </c>
      <c r="AA21" s="105">
        <f t="shared" si="1"/>
        <v>72.03703703703704</v>
      </c>
      <c r="AB21" s="104">
        <v>1281</v>
      </c>
      <c r="AC21" s="106">
        <v>73.5</v>
      </c>
      <c r="AD21" s="106">
        <v>71.5</v>
      </c>
      <c r="AE21" s="106">
        <v>75.5</v>
      </c>
      <c r="AF21" s="106">
        <v>68.5</v>
      </c>
      <c r="AG21" s="106">
        <v>65</v>
      </c>
      <c r="AH21" s="106">
        <v>86</v>
      </c>
      <c r="AI21" s="106">
        <v>78.5</v>
      </c>
      <c r="AJ21" s="106">
        <v>70</v>
      </c>
      <c r="AK21" s="106">
        <v>75.5</v>
      </c>
    </row>
    <row r="22" spans="1:37" ht="18">
      <c r="A22">
        <v>4</v>
      </c>
      <c r="B22">
        <v>7</v>
      </c>
      <c r="C22" s="113"/>
      <c r="D22" s="92" t="str">
        <f>INDEX($D$2:$D$11,A22)</f>
        <v>TORO LOCO</v>
      </c>
      <c r="E22" s="108">
        <v>1</v>
      </c>
      <c r="F22" s="110">
        <v>68.5</v>
      </c>
      <c r="G22" s="93" t="str">
        <f>INDEX($D$2:$D$11,B22)</f>
        <v>SPARTAK MANOWAR</v>
      </c>
      <c r="H22" s="108">
        <v>3</v>
      </c>
      <c r="I22" s="109">
        <v>76</v>
      </c>
      <c r="J22" s="96"/>
      <c r="K22" s="145"/>
      <c r="L22" s="163">
        <v>4</v>
      </c>
      <c r="M22" s="102" t="s">
        <v>192</v>
      </c>
      <c r="N22" s="103">
        <v>30</v>
      </c>
      <c r="O22" s="219">
        <v>1370.5</v>
      </c>
      <c r="P22" s="162">
        <v>72.13157894736842</v>
      </c>
      <c r="Q22" s="163">
        <v>9</v>
      </c>
      <c r="R22" s="102" t="s">
        <v>250</v>
      </c>
      <c r="S22" s="103">
        <v>18</v>
      </c>
      <c r="T22" s="104">
        <v>1307</v>
      </c>
      <c r="U22" s="162">
        <v>68.78947368421052</v>
      </c>
      <c r="V22" s="78"/>
      <c r="X22" s="102" t="s">
        <v>250</v>
      </c>
      <c r="Y22" s="103">
        <v>39</v>
      </c>
      <c r="Z22" s="104">
        <f t="shared" si="0"/>
        <v>1891.5</v>
      </c>
      <c r="AA22" s="105">
        <f t="shared" si="1"/>
        <v>70.05555555555556</v>
      </c>
      <c r="AB22" s="104">
        <v>1239.5</v>
      </c>
      <c r="AC22" s="106">
        <v>67.5</v>
      </c>
      <c r="AD22" s="106">
        <v>68.5</v>
      </c>
      <c r="AE22" s="106">
        <v>65.5</v>
      </c>
      <c r="AF22" s="106">
        <v>72.5</v>
      </c>
      <c r="AG22" s="106">
        <v>74</v>
      </c>
      <c r="AH22" s="106">
        <v>72.5</v>
      </c>
      <c r="AI22" s="106">
        <v>84.5</v>
      </c>
      <c r="AJ22" s="106">
        <v>75.5</v>
      </c>
      <c r="AK22" s="106">
        <v>71.5</v>
      </c>
    </row>
    <row r="23" spans="1:37" ht="18.75" thickBot="1">
      <c r="A23">
        <v>5</v>
      </c>
      <c r="B23">
        <v>6</v>
      </c>
      <c r="C23" s="113"/>
      <c r="D23" s="92" t="str">
        <f>INDEX($D$2:$D$11,A23)</f>
        <v>TORMENTINO</v>
      </c>
      <c r="E23" s="108">
        <v>2</v>
      </c>
      <c r="F23" s="110">
        <v>73.5</v>
      </c>
      <c r="G23" s="93" t="str">
        <f>INDEX($D$2:$D$11,B23)</f>
        <v>MO MUORI</v>
      </c>
      <c r="H23" s="108">
        <v>0</v>
      </c>
      <c r="I23" s="109">
        <v>63.5</v>
      </c>
      <c r="J23" s="96"/>
      <c r="K23" s="145"/>
      <c r="L23" s="164">
        <v>5</v>
      </c>
      <c r="M23" s="116" t="s">
        <v>38</v>
      </c>
      <c r="N23" s="117">
        <v>28</v>
      </c>
      <c r="O23" s="368">
        <v>1357</v>
      </c>
      <c r="P23" s="165">
        <v>71.42105263157895</v>
      </c>
      <c r="Q23" s="164">
        <v>10</v>
      </c>
      <c r="R23" s="116" t="s">
        <v>323</v>
      </c>
      <c r="S23" s="117">
        <v>12</v>
      </c>
      <c r="T23" s="128">
        <v>1300.5</v>
      </c>
      <c r="U23" s="165">
        <v>68.44736842105263</v>
      </c>
      <c r="V23" s="145"/>
      <c r="X23" s="102" t="s">
        <v>192</v>
      </c>
      <c r="Y23" s="103">
        <v>38</v>
      </c>
      <c r="Z23" s="104">
        <f t="shared" si="0"/>
        <v>1896.5</v>
      </c>
      <c r="AA23" s="105">
        <f t="shared" si="1"/>
        <v>70.24074074074075</v>
      </c>
      <c r="AB23" s="104">
        <v>1308</v>
      </c>
      <c r="AC23" s="106">
        <v>62.5</v>
      </c>
      <c r="AD23" s="106">
        <v>60</v>
      </c>
      <c r="AE23" s="106">
        <v>64</v>
      </c>
      <c r="AF23" s="106">
        <v>68</v>
      </c>
      <c r="AG23" s="106">
        <v>68</v>
      </c>
      <c r="AH23" s="106">
        <v>65</v>
      </c>
      <c r="AI23" s="106">
        <v>65</v>
      </c>
      <c r="AJ23" s="106">
        <v>64</v>
      </c>
      <c r="AK23" s="106">
        <v>72</v>
      </c>
    </row>
    <row r="24" spans="3:37" ht="18.75" thickTop="1">
      <c r="C24" s="118"/>
      <c r="D24" s="119"/>
      <c r="E24" s="120"/>
      <c r="F24" s="121"/>
      <c r="H24" s="120"/>
      <c r="I24" s="121"/>
      <c r="J24" s="121"/>
      <c r="K24" s="145"/>
      <c r="L24" s="78"/>
      <c r="M24" s="78"/>
      <c r="N24" s="78"/>
      <c r="O24" s="370"/>
      <c r="P24" s="78"/>
      <c r="Q24" s="78"/>
      <c r="R24" s="78"/>
      <c r="S24" s="78"/>
      <c r="T24" s="78"/>
      <c r="U24" s="78"/>
      <c r="V24" s="145"/>
      <c r="X24" s="102" t="s">
        <v>38</v>
      </c>
      <c r="Y24" s="103">
        <v>37</v>
      </c>
      <c r="Z24" s="104">
        <f t="shared" si="0"/>
        <v>1915</v>
      </c>
      <c r="AA24" s="105">
        <f t="shared" si="1"/>
        <v>70.92592592592592</v>
      </c>
      <c r="AB24" s="104">
        <v>1288.5</v>
      </c>
      <c r="AC24" s="106">
        <v>68.5</v>
      </c>
      <c r="AD24" s="106">
        <v>65</v>
      </c>
      <c r="AE24" s="106">
        <v>75</v>
      </c>
      <c r="AF24" s="106">
        <v>68</v>
      </c>
      <c r="AG24" s="106">
        <v>69</v>
      </c>
      <c r="AH24" s="106">
        <v>68.5</v>
      </c>
      <c r="AI24" s="106">
        <v>73</v>
      </c>
      <c r="AJ24" s="106">
        <v>74</v>
      </c>
      <c r="AK24" s="106">
        <v>65.5</v>
      </c>
    </row>
    <row r="25" spans="3:37" ht="18.75" thickBot="1">
      <c r="C25" s="118"/>
      <c r="D25" s="119"/>
      <c r="E25" s="120"/>
      <c r="F25" s="121"/>
      <c r="G25" s="120"/>
      <c r="H25" s="120"/>
      <c r="I25" s="121"/>
      <c r="J25" s="121"/>
      <c r="K25" s="145"/>
      <c r="L25" s="78"/>
      <c r="M25" s="78"/>
      <c r="N25" s="78"/>
      <c r="O25" s="370"/>
      <c r="P25" s="78"/>
      <c r="Q25" s="78"/>
      <c r="R25" s="78"/>
      <c r="S25" s="78"/>
      <c r="T25" s="78"/>
      <c r="U25" s="78"/>
      <c r="V25" s="145"/>
      <c r="X25" s="102" t="s">
        <v>215</v>
      </c>
      <c r="Y25" s="103">
        <v>32</v>
      </c>
      <c r="Z25" s="104">
        <f t="shared" si="0"/>
        <v>1851.5</v>
      </c>
      <c r="AA25" s="105">
        <f t="shared" si="1"/>
        <v>68.57407407407408</v>
      </c>
      <c r="AB25" s="104">
        <v>1228.5</v>
      </c>
      <c r="AC25" s="106">
        <v>76</v>
      </c>
      <c r="AD25" s="106">
        <v>67.5</v>
      </c>
      <c r="AE25" s="106">
        <v>78.5</v>
      </c>
      <c r="AF25" s="106">
        <v>69.5</v>
      </c>
      <c r="AG25" s="106">
        <v>78</v>
      </c>
      <c r="AH25" s="106">
        <v>66.5</v>
      </c>
      <c r="AI25" s="106">
        <v>59</v>
      </c>
      <c r="AJ25" s="106">
        <v>55.5</v>
      </c>
      <c r="AK25" s="106">
        <v>72.5</v>
      </c>
    </row>
    <row r="26" spans="3:37" ht="19.5" thickBot="1" thickTop="1">
      <c r="C26" s="91" t="s">
        <v>70</v>
      </c>
      <c r="D26" s="92" t="s">
        <v>390</v>
      </c>
      <c r="E26" s="93"/>
      <c r="F26" s="94"/>
      <c r="G26" s="93"/>
      <c r="H26" s="95"/>
      <c r="I26" s="94"/>
      <c r="J26" s="96"/>
      <c r="K26" s="145"/>
      <c r="L26" s="156">
        <v>20</v>
      </c>
      <c r="M26" s="98" t="s">
        <v>45</v>
      </c>
      <c r="N26" s="99" t="s">
        <v>41</v>
      </c>
      <c r="O26" s="369" t="s">
        <v>46</v>
      </c>
      <c r="P26" s="101" t="s">
        <v>47</v>
      </c>
      <c r="Q26" s="156">
        <f>L26</f>
        <v>20</v>
      </c>
      <c r="R26" s="157" t="s">
        <v>45</v>
      </c>
      <c r="S26" s="158" t="s">
        <v>41</v>
      </c>
      <c r="T26" s="159" t="s">
        <v>46</v>
      </c>
      <c r="U26" s="160" t="s">
        <v>47</v>
      </c>
      <c r="V26" s="145"/>
      <c r="X26" s="102" t="s">
        <v>36</v>
      </c>
      <c r="Y26" s="103">
        <v>29</v>
      </c>
      <c r="Z26" s="104">
        <f t="shared" si="0"/>
        <v>1846.5</v>
      </c>
      <c r="AA26" s="105">
        <f t="shared" si="1"/>
        <v>68.38888888888889</v>
      </c>
      <c r="AB26" s="104">
        <v>1256.5</v>
      </c>
      <c r="AC26" s="106">
        <v>63.5</v>
      </c>
      <c r="AD26" s="106">
        <v>66.5</v>
      </c>
      <c r="AE26" s="106">
        <v>62.5</v>
      </c>
      <c r="AF26" s="106">
        <v>65</v>
      </c>
      <c r="AG26" s="106">
        <v>63.5</v>
      </c>
      <c r="AH26" s="106">
        <v>64</v>
      </c>
      <c r="AI26" s="106">
        <v>76</v>
      </c>
      <c r="AJ26" s="106">
        <v>62.5</v>
      </c>
      <c r="AK26" s="106">
        <v>66.5</v>
      </c>
    </row>
    <row r="27" spans="1:37" ht="18">
      <c r="A27">
        <v>1</v>
      </c>
      <c r="B27">
        <v>9</v>
      </c>
      <c r="C27" s="118"/>
      <c r="D27" s="92" t="str">
        <f>INDEX($D$2:$D$11,A27)</f>
        <v>LAUDANO VI PUNIRA'</v>
      </c>
      <c r="E27" s="108">
        <v>1</v>
      </c>
      <c r="F27" s="109">
        <v>63.5</v>
      </c>
      <c r="G27" s="93" t="str">
        <f>INDEX($D$2:$D$11,B27)</f>
        <v>ALBATROS</v>
      </c>
      <c r="H27" s="108">
        <v>0</v>
      </c>
      <c r="I27" s="110">
        <v>59</v>
      </c>
      <c r="J27" s="96"/>
      <c r="K27" s="145"/>
      <c r="L27" s="161">
        <v>1</v>
      </c>
      <c r="M27" s="102" t="s">
        <v>35</v>
      </c>
      <c r="N27" s="103">
        <v>41</v>
      </c>
      <c r="O27" s="219">
        <v>1435.5</v>
      </c>
      <c r="P27" s="162">
        <v>71.775</v>
      </c>
      <c r="Q27" s="161">
        <v>6</v>
      </c>
      <c r="R27" s="102" t="s">
        <v>36</v>
      </c>
      <c r="S27" s="103">
        <v>25</v>
      </c>
      <c r="T27" s="104">
        <v>1386.5</v>
      </c>
      <c r="U27" s="162">
        <v>69.325</v>
      </c>
      <c r="V27" s="145"/>
      <c r="X27" s="102" t="s">
        <v>39</v>
      </c>
      <c r="Y27" s="103">
        <v>25</v>
      </c>
      <c r="Z27" s="104">
        <f t="shared" si="0"/>
        <v>1862.5</v>
      </c>
      <c r="AA27" s="105">
        <f t="shared" si="1"/>
        <v>68.98148148148148</v>
      </c>
      <c r="AB27" s="104">
        <v>1256.5</v>
      </c>
      <c r="AC27" s="106">
        <v>70</v>
      </c>
      <c r="AD27" s="106">
        <v>59</v>
      </c>
      <c r="AE27" s="106">
        <v>66.5</v>
      </c>
      <c r="AF27" s="106">
        <v>65</v>
      </c>
      <c r="AG27" s="106">
        <v>65.5</v>
      </c>
      <c r="AH27" s="106">
        <v>75</v>
      </c>
      <c r="AI27" s="106">
        <v>67</v>
      </c>
      <c r="AJ27" s="106">
        <v>73</v>
      </c>
      <c r="AK27" s="106">
        <v>65</v>
      </c>
    </row>
    <row r="28" spans="1:37" ht="18.75" thickBot="1">
      <c r="A28">
        <v>2</v>
      </c>
      <c r="B28">
        <v>8</v>
      </c>
      <c r="C28" s="118"/>
      <c r="D28" s="92" t="str">
        <f>INDEX($D$2:$D$11,A28)</f>
        <v>VANILLA SKY</v>
      </c>
      <c r="E28" s="108">
        <v>0</v>
      </c>
      <c r="F28" s="109">
        <v>60</v>
      </c>
      <c r="G28" s="93" t="str">
        <f>INDEX($D$2:$D$11,B28)</f>
        <v>I CUCCIOLI</v>
      </c>
      <c r="H28" s="108">
        <v>2</v>
      </c>
      <c r="I28" s="109">
        <v>68.5</v>
      </c>
      <c r="J28" s="96"/>
      <c r="K28" s="145"/>
      <c r="L28" s="163">
        <v>2</v>
      </c>
      <c r="M28" s="102" t="s">
        <v>32</v>
      </c>
      <c r="N28" s="103">
        <v>35</v>
      </c>
      <c r="O28" s="219">
        <v>1460.5</v>
      </c>
      <c r="P28" s="162">
        <v>73.025</v>
      </c>
      <c r="Q28" s="163">
        <v>7</v>
      </c>
      <c r="R28" s="102" t="s">
        <v>215</v>
      </c>
      <c r="S28" s="103">
        <v>23</v>
      </c>
      <c r="T28" s="104">
        <v>1372</v>
      </c>
      <c r="U28" s="162">
        <v>68.6</v>
      </c>
      <c r="V28" s="145"/>
      <c r="X28" s="102" t="s">
        <v>323</v>
      </c>
      <c r="Y28" s="117">
        <v>24</v>
      </c>
      <c r="Z28" s="104">
        <f t="shared" si="0"/>
        <v>1837</v>
      </c>
      <c r="AA28" s="105">
        <f t="shared" si="1"/>
        <v>68.03703703703704</v>
      </c>
      <c r="AB28" s="104">
        <v>1231</v>
      </c>
      <c r="AC28" s="106">
        <v>69.5</v>
      </c>
      <c r="AD28" s="106">
        <v>63.5</v>
      </c>
      <c r="AE28" s="106">
        <v>66.5</v>
      </c>
      <c r="AF28" s="106">
        <v>74</v>
      </c>
      <c r="AG28" s="106">
        <v>59.5</v>
      </c>
      <c r="AH28" s="106">
        <v>76.5</v>
      </c>
      <c r="AI28" s="106">
        <v>63</v>
      </c>
      <c r="AJ28" s="106">
        <v>66</v>
      </c>
      <c r="AK28" s="106">
        <v>67.5</v>
      </c>
    </row>
    <row r="29" spans="1:22" ht="18.75" thickTop="1">
      <c r="A29">
        <v>3</v>
      </c>
      <c r="B29">
        <v>7</v>
      </c>
      <c r="C29" s="118"/>
      <c r="D29" s="92" t="str">
        <f>INDEX($D$2:$D$11,A29)</f>
        <v>NEW TIM</v>
      </c>
      <c r="E29" s="108">
        <v>3</v>
      </c>
      <c r="F29" s="110">
        <v>77.5</v>
      </c>
      <c r="G29" s="93" t="str">
        <f>INDEX($D$2:$D$11,B29)</f>
        <v>SPARTAK MANOWAR</v>
      </c>
      <c r="H29" s="108">
        <v>1</v>
      </c>
      <c r="I29" s="109">
        <v>67.5</v>
      </c>
      <c r="J29" s="96"/>
      <c r="K29" s="145"/>
      <c r="L29" s="163">
        <v>3</v>
      </c>
      <c r="M29" s="102" t="s">
        <v>29</v>
      </c>
      <c r="N29" s="103">
        <v>34</v>
      </c>
      <c r="O29" s="219">
        <v>1426</v>
      </c>
      <c r="P29" s="162">
        <v>71.3</v>
      </c>
      <c r="Q29" s="163">
        <v>8</v>
      </c>
      <c r="R29" s="102" t="s">
        <v>250</v>
      </c>
      <c r="S29" s="103">
        <v>21</v>
      </c>
      <c r="T29" s="104">
        <v>1375.5</v>
      </c>
      <c r="U29" s="162">
        <v>68.775</v>
      </c>
      <c r="V29" s="145"/>
    </row>
    <row r="30" spans="1:22" ht="18">
      <c r="A30">
        <v>4</v>
      </c>
      <c r="B30">
        <v>6</v>
      </c>
      <c r="C30" s="118"/>
      <c r="D30" s="92" t="str">
        <f>INDEX($D$2:$D$11,A30)</f>
        <v>TORO LOCO</v>
      </c>
      <c r="E30" s="108">
        <v>0</v>
      </c>
      <c r="F30" s="110">
        <v>65</v>
      </c>
      <c r="G30" s="93" t="str">
        <f>INDEX($D$2:$D$11,B30)</f>
        <v>MO MUORI</v>
      </c>
      <c r="H30" s="108">
        <v>0</v>
      </c>
      <c r="I30" s="109">
        <v>66.5</v>
      </c>
      <c r="J30" s="96"/>
      <c r="K30" s="145"/>
      <c r="L30" s="163">
        <v>4</v>
      </c>
      <c r="M30" s="102" t="s">
        <v>192</v>
      </c>
      <c r="N30" s="103">
        <v>30</v>
      </c>
      <c r="O30" s="219">
        <v>1430.5</v>
      </c>
      <c r="P30" s="162">
        <v>71.525</v>
      </c>
      <c r="Q30" s="163">
        <v>9</v>
      </c>
      <c r="R30" s="102" t="s">
        <v>39</v>
      </c>
      <c r="S30" s="103">
        <v>20</v>
      </c>
      <c r="T30" s="104">
        <v>1385.5</v>
      </c>
      <c r="U30" s="162">
        <v>69.275</v>
      </c>
      <c r="V30" s="145"/>
    </row>
    <row r="31" spans="1:22" ht="18.75" thickBot="1">
      <c r="A31">
        <v>5</v>
      </c>
      <c r="B31">
        <v>10</v>
      </c>
      <c r="C31" s="118"/>
      <c r="D31" s="92" t="str">
        <f>INDEX($D$2:$D$11,A31)</f>
        <v>TORMENTINO</v>
      </c>
      <c r="E31" s="108">
        <v>2</v>
      </c>
      <c r="F31" s="110">
        <v>71.5</v>
      </c>
      <c r="G31" s="93" t="str">
        <f>INDEX($D$2:$D$11,B31)</f>
        <v>LES SASSICES</v>
      </c>
      <c r="H31" s="108">
        <v>0</v>
      </c>
      <c r="I31" s="109">
        <v>63.5</v>
      </c>
      <c r="J31" s="96"/>
      <c r="K31" s="145"/>
      <c r="L31" s="164">
        <v>5</v>
      </c>
      <c r="M31" s="116" t="s">
        <v>38</v>
      </c>
      <c r="N31" s="117">
        <v>29</v>
      </c>
      <c r="O31" s="368">
        <v>1422</v>
      </c>
      <c r="P31" s="165">
        <v>71.1</v>
      </c>
      <c r="Q31" s="164">
        <v>10</v>
      </c>
      <c r="R31" s="116" t="s">
        <v>323</v>
      </c>
      <c r="S31" s="117">
        <v>12</v>
      </c>
      <c r="T31" s="128">
        <v>1364</v>
      </c>
      <c r="U31" s="165">
        <v>68.2</v>
      </c>
      <c r="V31" s="145"/>
    </row>
    <row r="32" spans="3:23" ht="13.5" thickTop="1">
      <c r="C32" s="118"/>
      <c r="D32" s="119"/>
      <c r="E32" s="120"/>
      <c r="F32" s="121"/>
      <c r="G32" s="120"/>
      <c r="H32" s="120"/>
      <c r="I32" s="121"/>
      <c r="J32" s="121"/>
      <c r="K32" s="145"/>
      <c r="L32" s="78"/>
      <c r="M32" s="78"/>
      <c r="N32" s="78"/>
      <c r="O32" s="370"/>
      <c r="P32" s="78"/>
      <c r="Q32" s="78"/>
      <c r="R32" s="78"/>
      <c r="S32" s="78"/>
      <c r="T32" s="78"/>
      <c r="U32" s="78"/>
      <c r="V32" s="145"/>
      <c r="W32" s="132"/>
    </row>
    <row r="33" spans="3:22" ht="13.5" thickBot="1">
      <c r="C33" s="118"/>
      <c r="D33" s="119"/>
      <c r="E33" s="120"/>
      <c r="F33" s="121"/>
      <c r="G33" s="120"/>
      <c r="H33" s="120"/>
      <c r="I33" s="121"/>
      <c r="J33" s="121"/>
      <c r="K33" s="145"/>
      <c r="L33" s="78"/>
      <c r="M33" s="78"/>
      <c r="N33" s="78"/>
      <c r="O33" s="370"/>
      <c r="P33" s="78"/>
      <c r="Q33" s="78"/>
      <c r="R33" s="78"/>
      <c r="S33" s="78"/>
      <c r="T33" s="78"/>
      <c r="U33" s="78"/>
      <c r="V33" s="145"/>
    </row>
    <row r="34" spans="3:22" ht="19.5" thickBot="1" thickTop="1">
      <c r="C34" s="91" t="s">
        <v>71</v>
      </c>
      <c r="D34" s="92">
        <v>38053</v>
      </c>
      <c r="E34" s="93"/>
      <c r="F34" s="94"/>
      <c r="G34" s="93"/>
      <c r="H34" s="95"/>
      <c r="I34" s="94"/>
      <c r="J34" s="96"/>
      <c r="K34" s="145"/>
      <c r="L34" s="156">
        <v>21</v>
      </c>
      <c r="M34" s="98" t="s">
        <v>45</v>
      </c>
      <c r="N34" s="99" t="s">
        <v>41</v>
      </c>
      <c r="O34" s="369" t="s">
        <v>46</v>
      </c>
      <c r="P34" s="101" t="s">
        <v>47</v>
      </c>
      <c r="Q34" s="156">
        <f>L34</f>
        <v>21</v>
      </c>
      <c r="R34" s="157" t="s">
        <v>45</v>
      </c>
      <c r="S34" s="158" t="s">
        <v>41</v>
      </c>
      <c r="T34" s="159" t="s">
        <v>46</v>
      </c>
      <c r="U34" s="160" t="s">
        <v>47</v>
      </c>
      <c r="V34" s="145"/>
    </row>
    <row r="35" spans="1:22" ht="18">
      <c r="A35">
        <v>1</v>
      </c>
      <c r="B35">
        <v>8</v>
      </c>
      <c r="C35" s="118"/>
      <c r="D35" s="92" t="str">
        <f>INDEX($D$2:$D$11,A35)</f>
        <v>LAUDANO VI PUNIRA'</v>
      </c>
      <c r="E35" s="108">
        <v>5</v>
      </c>
      <c r="F35" s="109">
        <v>85.5</v>
      </c>
      <c r="G35" s="93" t="str">
        <f>INDEX($D$2:$D$11,B35)</f>
        <v>I CUCCIOLI</v>
      </c>
      <c r="H35" s="108">
        <v>0</v>
      </c>
      <c r="I35" s="110">
        <v>65.5</v>
      </c>
      <c r="J35" s="96"/>
      <c r="K35" s="145"/>
      <c r="L35" s="161">
        <v>1</v>
      </c>
      <c r="M35" s="102" t="s">
        <v>35</v>
      </c>
      <c r="N35" s="103">
        <v>44</v>
      </c>
      <c r="O35" s="219">
        <v>1521</v>
      </c>
      <c r="P35" s="162">
        <v>72.42857142857143</v>
      </c>
      <c r="Q35" s="161">
        <v>6</v>
      </c>
      <c r="R35" s="102" t="s">
        <v>215</v>
      </c>
      <c r="S35" s="103">
        <v>26</v>
      </c>
      <c r="T35" s="104">
        <v>1450.5</v>
      </c>
      <c r="U35" s="162">
        <v>69.07142857142857</v>
      </c>
      <c r="V35" s="145"/>
    </row>
    <row r="36" spans="1:25" ht="18">
      <c r="A36">
        <v>2</v>
      </c>
      <c r="B36">
        <v>7</v>
      </c>
      <c r="C36" s="118"/>
      <c r="D36" s="92" t="str">
        <f>INDEX($D$2:$D$11,A36)</f>
        <v>VANILLA SKY</v>
      </c>
      <c r="E36" s="108">
        <v>0</v>
      </c>
      <c r="F36" s="109">
        <v>64</v>
      </c>
      <c r="G36" s="93" t="str">
        <f>INDEX($D$2:$D$11,B36)</f>
        <v>SPARTAK MANOWAR</v>
      </c>
      <c r="H36" s="108">
        <v>3</v>
      </c>
      <c r="I36" s="109">
        <v>78.5</v>
      </c>
      <c r="J36" s="96"/>
      <c r="K36" s="145"/>
      <c r="L36" s="163">
        <v>2</v>
      </c>
      <c r="M36" s="102" t="s">
        <v>32</v>
      </c>
      <c r="N36" s="103">
        <v>38</v>
      </c>
      <c r="O36" s="219">
        <v>1535.5</v>
      </c>
      <c r="P36" s="162">
        <v>73.11904761904762</v>
      </c>
      <c r="Q36" s="163">
        <v>7</v>
      </c>
      <c r="R36" s="102" t="s">
        <v>36</v>
      </c>
      <c r="S36" s="103">
        <v>25</v>
      </c>
      <c r="T36" s="104">
        <v>1449</v>
      </c>
      <c r="U36" s="162">
        <v>69</v>
      </c>
      <c r="V36" s="145"/>
      <c r="Y36" s="283"/>
    </row>
    <row r="37" spans="1:22" ht="18">
      <c r="A37">
        <v>3</v>
      </c>
      <c r="B37">
        <v>6</v>
      </c>
      <c r="C37" s="118"/>
      <c r="D37" s="92" t="str">
        <f>INDEX($D$2:$D$11,A37)</f>
        <v>NEW TIM</v>
      </c>
      <c r="E37" s="108">
        <v>3</v>
      </c>
      <c r="F37" s="110">
        <v>75</v>
      </c>
      <c r="G37" s="93" t="str">
        <f>INDEX($D$2:$D$11,B37)</f>
        <v>MO MUORI</v>
      </c>
      <c r="H37" s="108">
        <v>0</v>
      </c>
      <c r="I37" s="109">
        <v>62.5</v>
      </c>
      <c r="J37" s="96"/>
      <c r="K37" s="145"/>
      <c r="L37" s="163">
        <v>3</v>
      </c>
      <c r="M37" s="102" t="s">
        <v>29</v>
      </c>
      <c r="N37" s="103">
        <v>35</v>
      </c>
      <c r="O37" s="219">
        <v>1501.5</v>
      </c>
      <c r="P37" s="162">
        <v>71.5</v>
      </c>
      <c r="Q37" s="163">
        <v>8</v>
      </c>
      <c r="R37" s="102" t="s">
        <v>39</v>
      </c>
      <c r="S37" s="103">
        <v>21</v>
      </c>
      <c r="T37" s="104">
        <v>1452</v>
      </c>
      <c r="U37" s="162">
        <v>69.14285714285714</v>
      </c>
      <c r="V37" s="145"/>
    </row>
    <row r="38" spans="1:22" ht="18">
      <c r="A38">
        <v>4</v>
      </c>
      <c r="B38">
        <v>5</v>
      </c>
      <c r="C38" s="118"/>
      <c r="D38" s="92" t="str">
        <f>INDEX($D$2:$D$11,A38)</f>
        <v>TORO LOCO</v>
      </c>
      <c r="E38" s="108">
        <v>2</v>
      </c>
      <c r="F38" s="110">
        <v>75</v>
      </c>
      <c r="G38" s="93" t="str">
        <f>INDEX($D$2:$D$11,B38)</f>
        <v>TORMENTINO</v>
      </c>
      <c r="H38" s="108">
        <v>2</v>
      </c>
      <c r="I38" s="109">
        <v>75.5</v>
      </c>
      <c r="J38" s="96"/>
      <c r="K38" s="145"/>
      <c r="L38" s="163">
        <v>4</v>
      </c>
      <c r="M38" s="102" t="s">
        <v>38</v>
      </c>
      <c r="N38" s="103">
        <v>30</v>
      </c>
      <c r="O38" s="219">
        <v>1497</v>
      </c>
      <c r="P38" s="162">
        <v>71.28571428571429</v>
      </c>
      <c r="Q38" s="163">
        <v>9</v>
      </c>
      <c r="R38" s="102" t="s">
        <v>250</v>
      </c>
      <c r="S38" s="103">
        <v>21</v>
      </c>
      <c r="T38" s="104">
        <v>1441</v>
      </c>
      <c r="U38" s="162">
        <v>68.61904761904762</v>
      </c>
      <c r="V38" s="145"/>
    </row>
    <row r="39" spans="1:22" ht="18.75" thickBot="1">
      <c r="A39">
        <v>9</v>
      </c>
      <c r="B39">
        <v>10</v>
      </c>
      <c r="C39" s="118"/>
      <c r="D39" s="92" t="str">
        <f>INDEX($D$2:$D$11,A39)</f>
        <v>ALBATROS</v>
      </c>
      <c r="E39" s="108">
        <v>1</v>
      </c>
      <c r="F39" s="110">
        <v>66.5</v>
      </c>
      <c r="G39" s="93" t="str">
        <f>INDEX($D$2:$D$11,B39)</f>
        <v>LES SASSICES</v>
      </c>
      <c r="H39" s="108">
        <v>1</v>
      </c>
      <c r="I39" s="109">
        <v>66.5</v>
      </c>
      <c r="J39" s="96"/>
      <c r="K39" s="145"/>
      <c r="L39" s="164">
        <v>5</v>
      </c>
      <c r="M39" s="116" t="s">
        <v>192</v>
      </c>
      <c r="N39" s="117">
        <v>30</v>
      </c>
      <c r="O39" s="368">
        <v>1494.5</v>
      </c>
      <c r="P39" s="165">
        <v>71.16666666666667</v>
      </c>
      <c r="Q39" s="164">
        <v>10</v>
      </c>
      <c r="R39" s="116" t="s">
        <v>323</v>
      </c>
      <c r="S39" s="117">
        <v>13</v>
      </c>
      <c r="T39" s="128">
        <v>1430.5</v>
      </c>
      <c r="U39" s="165">
        <v>68.11904761904762</v>
      </c>
      <c r="V39" s="145"/>
    </row>
    <row r="40" spans="3:22" ht="13.5" thickTop="1">
      <c r="C40" s="118"/>
      <c r="D40" s="119"/>
      <c r="E40" s="120"/>
      <c r="F40" s="121"/>
      <c r="G40" s="120"/>
      <c r="H40" s="120"/>
      <c r="I40" s="121"/>
      <c r="J40" s="121"/>
      <c r="K40" s="145"/>
      <c r="L40" s="78"/>
      <c r="M40" s="78"/>
      <c r="N40" s="78"/>
      <c r="O40" s="370"/>
      <c r="P40" s="78"/>
      <c r="Q40" s="78"/>
      <c r="R40" s="78"/>
      <c r="S40" s="78"/>
      <c r="T40" s="78"/>
      <c r="U40" s="78"/>
      <c r="V40" s="145"/>
    </row>
    <row r="41" spans="3:22" ht="13.5" thickBot="1">
      <c r="C41" s="118"/>
      <c r="D41" s="119"/>
      <c r="E41" s="120"/>
      <c r="F41" s="121"/>
      <c r="G41" s="120"/>
      <c r="H41" s="120"/>
      <c r="I41" s="121"/>
      <c r="J41" s="121"/>
      <c r="K41" s="145"/>
      <c r="L41" s="78"/>
      <c r="M41" s="78"/>
      <c r="N41" s="78"/>
      <c r="O41" s="370"/>
      <c r="P41" s="78"/>
      <c r="Q41" s="78"/>
      <c r="R41" s="78"/>
      <c r="S41" s="78"/>
      <c r="T41" s="78"/>
      <c r="U41" s="78"/>
      <c r="V41" s="145"/>
    </row>
    <row r="42" spans="3:22" ht="19.5" thickBot="1" thickTop="1">
      <c r="C42" s="91" t="s">
        <v>72</v>
      </c>
      <c r="D42" s="92">
        <v>38060</v>
      </c>
      <c r="E42" s="93"/>
      <c r="F42" s="94"/>
      <c r="G42" s="93"/>
      <c r="H42" s="95"/>
      <c r="I42" s="94"/>
      <c r="J42" s="96"/>
      <c r="K42" s="145"/>
      <c r="L42" s="156">
        <v>22</v>
      </c>
      <c r="M42" s="98" t="s">
        <v>45</v>
      </c>
      <c r="N42" s="99" t="s">
        <v>41</v>
      </c>
      <c r="O42" s="369" t="s">
        <v>46</v>
      </c>
      <c r="P42" s="101" t="s">
        <v>47</v>
      </c>
      <c r="Q42" s="156">
        <f>L42</f>
        <v>22</v>
      </c>
      <c r="R42" s="157" t="s">
        <v>45</v>
      </c>
      <c r="S42" s="158" t="s">
        <v>41</v>
      </c>
      <c r="T42" s="159" t="s">
        <v>46</v>
      </c>
      <c r="U42" s="160" t="s">
        <v>47</v>
      </c>
      <c r="V42" s="145"/>
    </row>
    <row r="43" spans="1:22" ht="18">
      <c r="A43">
        <v>1</v>
      </c>
      <c r="B43">
        <v>7</v>
      </c>
      <c r="C43" s="118"/>
      <c r="D43" s="92" t="str">
        <f>INDEX($D$2:$D$11,A43)</f>
        <v>LAUDANO VI PUNIRA'</v>
      </c>
      <c r="E43" s="108">
        <v>0</v>
      </c>
      <c r="F43" s="109">
        <v>65</v>
      </c>
      <c r="G43" s="93" t="str">
        <f>INDEX($D$2:$D$11,B43)</f>
        <v>SPARTAK MANOWAR</v>
      </c>
      <c r="H43" s="108">
        <v>1</v>
      </c>
      <c r="I43" s="110">
        <v>69.5</v>
      </c>
      <c r="J43" s="96"/>
      <c r="K43" s="145"/>
      <c r="L43" s="161">
        <v>1</v>
      </c>
      <c r="M43" s="102" t="s">
        <v>35</v>
      </c>
      <c r="N43" s="103">
        <v>44</v>
      </c>
      <c r="O43" s="219">
        <v>1586</v>
      </c>
      <c r="P43" s="162">
        <v>72.0909090909091</v>
      </c>
      <c r="Q43" s="161">
        <v>6</v>
      </c>
      <c r="R43" s="102" t="s">
        <v>215</v>
      </c>
      <c r="S43" s="103">
        <v>29</v>
      </c>
      <c r="T43" s="104">
        <v>1520</v>
      </c>
      <c r="U43" s="162">
        <v>69.0909090909091</v>
      </c>
      <c r="V43" s="145"/>
    </row>
    <row r="44" spans="1:22" ht="18">
      <c r="A44">
        <v>2</v>
      </c>
      <c r="B44">
        <v>6</v>
      </c>
      <c r="C44" s="118"/>
      <c r="D44" s="92" t="str">
        <f>INDEX($D$2:$D$11,A44)</f>
        <v>VANILLA SKY</v>
      </c>
      <c r="E44" s="108">
        <v>1</v>
      </c>
      <c r="F44" s="109">
        <v>68</v>
      </c>
      <c r="G44" s="93" t="str">
        <f>INDEX($D$2:$D$11,B44)</f>
        <v>MO MUORI</v>
      </c>
      <c r="H44" s="136">
        <v>0</v>
      </c>
      <c r="I44" s="109">
        <v>65</v>
      </c>
      <c r="J44" s="96"/>
      <c r="K44" s="145"/>
      <c r="L44" s="163">
        <v>2</v>
      </c>
      <c r="M44" s="102" t="s">
        <v>32</v>
      </c>
      <c r="N44" s="103">
        <v>41</v>
      </c>
      <c r="O44" s="219">
        <v>1616</v>
      </c>
      <c r="P44" s="162">
        <v>73.45454545454545</v>
      </c>
      <c r="Q44" s="163">
        <v>7</v>
      </c>
      <c r="R44" s="102" t="s">
        <v>36</v>
      </c>
      <c r="S44" s="103">
        <v>25</v>
      </c>
      <c r="T44" s="104">
        <v>1514</v>
      </c>
      <c r="U44" s="162">
        <v>68.81818181818181</v>
      </c>
      <c r="V44" s="145"/>
    </row>
    <row r="45" spans="1:22" ht="18">
      <c r="A45">
        <v>3</v>
      </c>
      <c r="B45">
        <v>5</v>
      </c>
      <c r="C45" s="118"/>
      <c r="D45" s="92" t="str">
        <f>INDEX($D$2:$D$11,A45)</f>
        <v>NEW TIM</v>
      </c>
      <c r="E45" s="108">
        <v>4</v>
      </c>
      <c r="F45" s="110">
        <v>80.5</v>
      </c>
      <c r="G45" s="93" t="str">
        <f>INDEX($D$2:$D$11,B45)</f>
        <v>TORMENTINO</v>
      </c>
      <c r="H45" s="136">
        <v>1</v>
      </c>
      <c r="I45" s="109">
        <v>68.5</v>
      </c>
      <c r="J45" s="96"/>
      <c r="K45" s="145"/>
      <c r="L45" s="163">
        <v>3</v>
      </c>
      <c r="M45" s="102" t="s">
        <v>29</v>
      </c>
      <c r="N45" s="103">
        <v>35</v>
      </c>
      <c r="O45" s="219">
        <v>1570</v>
      </c>
      <c r="P45" s="162">
        <v>71.36363636363636</v>
      </c>
      <c r="Q45" s="163">
        <v>8</v>
      </c>
      <c r="R45" s="102" t="s">
        <v>250</v>
      </c>
      <c r="S45" s="103">
        <v>24</v>
      </c>
      <c r="T45" s="104">
        <v>1513.5</v>
      </c>
      <c r="U45" s="162">
        <v>68.79545454545455</v>
      </c>
      <c r="V45" s="145"/>
    </row>
    <row r="46" spans="1:22" ht="18">
      <c r="A46">
        <v>4</v>
      </c>
      <c r="B46">
        <v>10</v>
      </c>
      <c r="C46" s="118"/>
      <c r="D46" s="92" t="str">
        <f>INDEX($D$2:$D$11,A46)</f>
        <v>TORO LOCO</v>
      </c>
      <c r="E46" s="108">
        <v>1</v>
      </c>
      <c r="F46" s="110">
        <v>68</v>
      </c>
      <c r="G46" s="93" t="str">
        <f>INDEX($D$2:$D$11,B46)</f>
        <v>LES SASSICES</v>
      </c>
      <c r="H46" s="136">
        <v>2</v>
      </c>
      <c r="I46" s="109">
        <v>74</v>
      </c>
      <c r="J46" s="96"/>
      <c r="K46" s="145"/>
      <c r="L46" s="163">
        <v>4</v>
      </c>
      <c r="M46" s="102" t="s">
        <v>192</v>
      </c>
      <c r="N46" s="103">
        <v>33</v>
      </c>
      <c r="O46" s="219">
        <v>1562.5</v>
      </c>
      <c r="P46" s="162">
        <v>71.02272727272727</v>
      </c>
      <c r="Q46" s="163">
        <v>9</v>
      </c>
      <c r="R46" s="102" t="s">
        <v>39</v>
      </c>
      <c r="S46" s="103">
        <v>21</v>
      </c>
      <c r="T46" s="104">
        <v>1517</v>
      </c>
      <c r="U46" s="162">
        <v>68.95454545454545</v>
      </c>
      <c r="V46" s="145"/>
    </row>
    <row r="47" spans="1:22" ht="18.75" thickBot="1">
      <c r="A47">
        <v>8</v>
      </c>
      <c r="B47">
        <v>9</v>
      </c>
      <c r="C47" s="118"/>
      <c r="D47" s="92" t="str">
        <f>INDEX($D$2:$D$11,A47)</f>
        <v>I CUCCIOLI</v>
      </c>
      <c r="E47" s="108">
        <v>2</v>
      </c>
      <c r="F47" s="110">
        <v>72.5</v>
      </c>
      <c r="G47" s="93" t="str">
        <f>INDEX($D$2:$D$11,B47)</f>
        <v>ALBATROS</v>
      </c>
      <c r="H47" s="136">
        <v>0</v>
      </c>
      <c r="I47" s="109">
        <v>65</v>
      </c>
      <c r="J47" s="96"/>
      <c r="K47" s="145"/>
      <c r="L47" s="164">
        <v>5</v>
      </c>
      <c r="M47" s="116" t="s">
        <v>38</v>
      </c>
      <c r="N47" s="117">
        <v>30</v>
      </c>
      <c r="O47" s="368">
        <v>1565</v>
      </c>
      <c r="P47" s="165">
        <v>71.13636363636364</v>
      </c>
      <c r="Q47" s="164">
        <v>10</v>
      </c>
      <c r="R47" s="116" t="s">
        <v>323</v>
      </c>
      <c r="S47" s="117">
        <v>16</v>
      </c>
      <c r="T47" s="128">
        <v>1504.5</v>
      </c>
      <c r="U47" s="165">
        <v>68.38636363636364</v>
      </c>
      <c r="V47" s="145"/>
    </row>
    <row r="48" spans="3:22" ht="13.5" thickTop="1">
      <c r="C48" s="118"/>
      <c r="D48" s="119"/>
      <c r="E48" s="120"/>
      <c r="F48" s="121"/>
      <c r="G48" s="120"/>
      <c r="H48" s="120"/>
      <c r="I48" s="121"/>
      <c r="J48" s="121"/>
      <c r="K48" s="145"/>
      <c r="L48" s="78"/>
      <c r="M48" s="78"/>
      <c r="N48" s="78"/>
      <c r="O48" s="370"/>
      <c r="P48" s="78"/>
      <c r="Q48" s="78"/>
      <c r="R48" s="78"/>
      <c r="S48" s="78"/>
      <c r="T48" s="78"/>
      <c r="U48" s="78"/>
      <c r="V48" s="145"/>
    </row>
    <row r="49" spans="3:22" ht="13.5" thickBot="1">
      <c r="C49" s="118"/>
      <c r="D49" s="119"/>
      <c r="E49" s="120"/>
      <c r="F49" s="121"/>
      <c r="G49" s="120"/>
      <c r="H49" s="120"/>
      <c r="I49" s="121"/>
      <c r="J49" s="121"/>
      <c r="K49" s="145"/>
      <c r="L49" s="78"/>
      <c r="M49" s="78"/>
      <c r="N49" s="78"/>
      <c r="O49" s="370"/>
      <c r="P49" s="78"/>
      <c r="Q49" s="78"/>
      <c r="R49" s="78"/>
      <c r="S49" s="78"/>
      <c r="T49" s="78"/>
      <c r="U49" s="78"/>
      <c r="V49" s="145"/>
    </row>
    <row r="50" spans="3:22" ht="19.5" thickBot="1" thickTop="1">
      <c r="C50" s="91" t="s">
        <v>73</v>
      </c>
      <c r="D50" s="92">
        <v>38067</v>
      </c>
      <c r="E50" s="93"/>
      <c r="F50" s="94"/>
      <c r="G50" s="93"/>
      <c r="H50" s="95"/>
      <c r="I50" s="94"/>
      <c r="J50" s="96"/>
      <c r="K50" s="145"/>
      <c r="L50" s="156">
        <v>23</v>
      </c>
      <c r="M50" s="98" t="s">
        <v>45</v>
      </c>
      <c r="N50" s="99" t="s">
        <v>41</v>
      </c>
      <c r="O50" s="369" t="s">
        <v>46</v>
      </c>
      <c r="P50" s="101" t="s">
        <v>47</v>
      </c>
      <c r="Q50" s="156">
        <f>L50</f>
        <v>23</v>
      </c>
      <c r="R50" s="157" t="s">
        <v>45</v>
      </c>
      <c r="S50" s="158" t="s">
        <v>41</v>
      </c>
      <c r="T50" s="159" t="s">
        <v>46</v>
      </c>
      <c r="U50" s="160" t="s">
        <v>47</v>
      </c>
      <c r="V50" s="145"/>
    </row>
    <row r="51" spans="1:22" ht="18">
      <c r="A51">
        <v>1</v>
      </c>
      <c r="B51">
        <v>6</v>
      </c>
      <c r="C51" s="118"/>
      <c r="D51" s="92" t="str">
        <f>INDEX($D$2:$D$11,A51)</f>
        <v>LAUDANO VI PUNIRA'</v>
      </c>
      <c r="E51" s="108">
        <v>1</v>
      </c>
      <c r="F51" s="109">
        <v>69.5</v>
      </c>
      <c r="G51" s="93" t="str">
        <f>INDEX($D$2:$D$11,B51)</f>
        <v>MO MUORI</v>
      </c>
      <c r="H51" s="108">
        <v>0</v>
      </c>
      <c r="I51" s="110">
        <v>63.5</v>
      </c>
      <c r="J51" s="96"/>
      <c r="K51" s="145"/>
      <c r="L51" s="161">
        <v>1</v>
      </c>
      <c r="M51" s="102" t="s">
        <v>35</v>
      </c>
      <c r="N51" s="103">
        <v>47</v>
      </c>
      <c r="O51" s="219">
        <v>1655.5</v>
      </c>
      <c r="P51" s="162">
        <v>71.97826086956522</v>
      </c>
      <c r="Q51" s="161">
        <v>6</v>
      </c>
      <c r="R51" s="102" t="s">
        <v>38</v>
      </c>
      <c r="S51" s="103">
        <v>30</v>
      </c>
      <c r="T51" s="104">
        <v>1634</v>
      </c>
      <c r="U51" s="162">
        <v>71.04347826086956</v>
      </c>
      <c r="V51" s="145"/>
    </row>
    <row r="52" spans="1:22" ht="18">
      <c r="A52">
        <v>2</v>
      </c>
      <c r="B52">
        <v>5</v>
      </c>
      <c r="C52" s="118"/>
      <c r="D52" s="92" t="str">
        <f>INDEX($D$2:$D$11,A52)</f>
        <v>VANILLA SKY</v>
      </c>
      <c r="E52" s="108">
        <v>1</v>
      </c>
      <c r="F52" s="109">
        <v>68</v>
      </c>
      <c r="G52" s="93" t="str">
        <f>INDEX($D$2:$D$11,B52)</f>
        <v>TORMENTINO</v>
      </c>
      <c r="H52" s="108">
        <v>0</v>
      </c>
      <c r="I52" s="109">
        <v>65</v>
      </c>
      <c r="J52" s="96"/>
      <c r="K52" s="145"/>
      <c r="L52" s="163">
        <v>2</v>
      </c>
      <c r="M52" s="102" t="s">
        <v>32</v>
      </c>
      <c r="N52" s="103">
        <v>44</v>
      </c>
      <c r="O52" s="219">
        <v>1702</v>
      </c>
      <c r="P52" s="162">
        <v>74</v>
      </c>
      <c r="Q52" s="163">
        <v>7</v>
      </c>
      <c r="R52" s="102" t="s">
        <v>250</v>
      </c>
      <c r="S52" s="103">
        <v>27</v>
      </c>
      <c r="T52" s="104">
        <v>1587.5</v>
      </c>
      <c r="U52" s="162">
        <v>69.02173913043478</v>
      </c>
      <c r="V52" s="145"/>
    </row>
    <row r="53" spans="1:22" ht="18">
      <c r="A53">
        <v>3</v>
      </c>
      <c r="B53">
        <v>4</v>
      </c>
      <c r="C53" s="118"/>
      <c r="D53" s="92" t="str">
        <f>INDEX($D$2:$D$11,A53)</f>
        <v>NEW TIM</v>
      </c>
      <c r="E53" s="108">
        <v>5</v>
      </c>
      <c r="F53" s="110">
        <v>86</v>
      </c>
      <c r="G53" s="93" t="str">
        <f>INDEX($D$2:$D$11,B53)</f>
        <v>TORO LOCO</v>
      </c>
      <c r="H53" s="108">
        <v>1</v>
      </c>
      <c r="I53" s="109">
        <v>69</v>
      </c>
      <c r="J53" s="96"/>
      <c r="K53" s="145"/>
      <c r="L53" s="163">
        <v>3</v>
      </c>
      <c r="M53" s="102" t="s">
        <v>192</v>
      </c>
      <c r="N53" s="103">
        <v>36</v>
      </c>
      <c r="O53" s="219">
        <v>1630.5</v>
      </c>
      <c r="P53" s="162">
        <v>70.8913043478261</v>
      </c>
      <c r="Q53" s="163">
        <v>8</v>
      </c>
      <c r="R53" s="102" t="s">
        <v>36</v>
      </c>
      <c r="S53" s="103">
        <v>25</v>
      </c>
      <c r="T53" s="104">
        <v>1577.5</v>
      </c>
      <c r="U53" s="162">
        <v>68.58695652173913</v>
      </c>
      <c r="V53" s="145"/>
    </row>
    <row r="54" spans="1:22" ht="18">
      <c r="A54">
        <v>7</v>
      </c>
      <c r="B54">
        <v>9</v>
      </c>
      <c r="C54" s="118"/>
      <c r="D54" s="92" t="str">
        <f>INDEX($D$2:$D$11,A54)</f>
        <v>SPARTAK MANOWAR</v>
      </c>
      <c r="E54" s="108">
        <v>3</v>
      </c>
      <c r="F54" s="110">
        <v>78</v>
      </c>
      <c r="G54" s="93" t="str">
        <f>INDEX($D$2:$D$11,B54)</f>
        <v>ALBATROS</v>
      </c>
      <c r="H54" s="108">
        <v>0</v>
      </c>
      <c r="I54" s="109">
        <v>65.5</v>
      </c>
      <c r="J54" s="96"/>
      <c r="K54" s="145"/>
      <c r="L54" s="163">
        <v>4</v>
      </c>
      <c r="M54" s="102" t="s">
        <v>29</v>
      </c>
      <c r="N54" s="103">
        <v>35</v>
      </c>
      <c r="O54" s="219">
        <v>1635</v>
      </c>
      <c r="P54" s="162">
        <v>71.08695652173913</v>
      </c>
      <c r="Q54" s="163">
        <v>9</v>
      </c>
      <c r="R54" s="102" t="s">
        <v>39</v>
      </c>
      <c r="S54" s="103">
        <v>21</v>
      </c>
      <c r="T54" s="104">
        <v>1582.5</v>
      </c>
      <c r="U54" s="162">
        <v>68.80434782608695</v>
      </c>
      <c r="V54" s="145"/>
    </row>
    <row r="55" spans="1:22" ht="18.75" thickBot="1">
      <c r="A55">
        <v>8</v>
      </c>
      <c r="B55">
        <v>10</v>
      </c>
      <c r="C55" s="118"/>
      <c r="D55" s="92" t="str">
        <f>INDEX($D$2:$D$11,A55)</f>
        <v>I CUCCIOLI</v>
      </c>
      <c r="E55" s="108">
        <v>3</v>
      </c>
      <c r="F55" s="110">
        <v>74</v>
      </c>
      <c r="G55" s="93" t="str">
        <f>INDEX($D$2:$D$11,B55)</f>
        <v>LES SASSICES</v>
      </c>
      <c r="H55" s="108">
        <v>0</v>
      </c>
      <c r="I55" s="109">
        <v>59.5</v>
      </c>
      <c r="J55" s="96"/>
      <c r="K55" s="145"/>
      <c r="L55" s="164">
        <v>5</v>
      </c>
      <c r="M55" s="116" t="s">
        <v>215</v>
      </c>
      <c r="N55" s="117">
        <v>32</v>
      </c>
      <c r="O55" s="368">
        <v>1598</v>
      </c>
      <c r="P55" s="165">
        <v>69.47826086956522</v>
      </c>
      <c r="Q55" s="164">
        <v>10</v>
      </c>
      <c r="R55" s="116" t="s">
        <v>323</v>
      </c>
      <c r="S55" s="117">
        <v>16</v>
      </c>
      <c r="T55" s="128">
        <v>1564</v>
      </c>
      <c r="U55" s="165">
        <v>68</v>
      </c>
      <c r="V55" s="145"/>
    </row>
    <row r="56" spans="3:22" ht="16.5" thickTop="1">
      <c r="C56" s="118"/>
      <c r="D56" s="166"/>
      <c r="E56" s="167"/>
      <c r="F56" s="168"/>
      <c r="G56" s="169"/>
      <c r="H56" s="170"/>
      <c r="I56" s="171"/>
      <c r="J56" s="96"/>
      <c r="K56" s="145"/>
      <c r="L56" s="78"/>
      <c r="M56" s="78"/>
      <c r="N56" s="78"/>
      <c r="O56" s="370"/>
      <c r="P56" s="78"/>
      <c r="Q56" s="78"/>
      <c r="R56" s="78"/>
      <c r="S56" s="78"/>
      <c r="T56" s="78"/>
      <c r="U56" s="78"/>
      <c r="V56" s="145"/>
    </row>
    <row r="57" spans="3:22" ht="12.75">
      <c r="C57" s="118"/>
      <c r="D57" s="119"/>
      <c r="E57" s="120"/>
      <c r="F57" s="121"/>
      <c r="G57" s="120"/>
      <c r="H57" s="120"/>
      <c r="I57" s="121"/>
      <c r="J57" s="121"/>
      <c r="K57" s="145"/>
      <c r="L57" s="78"/>
      <c r="M57" s="78"/>
      <c r="N57" s="78"/>
      <c r="O57" s="370"/>
      <c r="P57" s="78"/>
      <c r="Q57" s="78"/>
      <c r="R57" s="78"/>
      <c r="S57" s="78"/>
      <c r="T57" s="78"/>
      <c r="U57" s="78"/>
      <c r="V57" s="145"/>
    </row>
    <row r="58" spans="3:22" ht="13.5" thickBot="1">
      <c r="C58" s="118"/>
      <c r="D58" s="119"/>
      <c r="E58" s="120"/>
      <c r="F58" s="121"/>
      <c r="G58" s="120"/>
      <c r="H58" s="120"/>
      <c r="I58" s="121"/>
      <c r="J58" s="121"/>
      <c r="K58" s="145"/>
      <c r="L58" s="78"/>
      <c r="M58" s="78"/>
      <c r="N58" s="78"/>
      <c r="O58" s="370"/>
      <c r="P58" s="78"/>
      <c r="Q58" s="78"/>
      <c r="R58" s="78"/>
      <c r="S58" s="78"/>
      <c r="T58" s="78"/>
      <c r="U58" s="78"/>
      <c r="V58" s="145"/>
    </row>
    <row r="59" spans="3:22" ht="19.5" thickBot="1" thickTop="1">
      <c r="C59" s="91" t="s">
        <v>74</v>
      </c>
      <c r="D59" s="92">
        <v>38074</v>
      </c>
      <c r="E59" s="93"/>
      <c r="F59" s="94"/>
      <c r="G59" s="93"/>
      <c r="H59" s="95"/>
      <c r="I59" s="94"/>
      <c r="J59" s="96"/>
      <c r="K59" s="145"/>
      <c r="L59" s="156">
        <v>24</v>
      </c>
      <c r="M59" s="98" t="s">
        <v>45</v>
      </c>
      <c r="N59" s="99" t="s">
        <v>41</v>
      </c>
      <c r="O59" s="369" t="s">
        <v>46</v>
      </c>
      <c r="P59" s="101" t="s">
        <v>47</v>
      </c>
      <c r="Q59" s="156">
        <f>L59</f>
        <v>24</v>
      </c>
      <c r="R59" s="157" t="s">
        <v>45</v>
      </c>
      <c r="S59" s="158" t="s">
        <v>41</v>
      </c>
      <c r="T59" s="159" t="s">
        <v>46</v>
      </c>
      <c r="U59" s="160" t="s">
        <v>47</v>
      </c>
      <c r="V59" s="145"/>
    </row>
    <row r="60" spans="1:22" ht="18">
      <c r="A60">
        <v>1</v>
      </c>
      <c r="B60">
        <v>5</v>
      </c>
      <c r="C60" s="118"/>
      <c r="D60" s="92" t="str">
        <f>INDEX($D$2:$D$11,A60)</f>
        <v>LAUDANO VI PUNIRA'</v>
      </c>
      <c r="E60" s="108">
        <v>2</v>
      </c>
      <c r="F60" s="109">
        <v>76.5</v>
      </c>
      <c r="G60" s="93" t="str">
        <f>INDEX($D$2:$D$11,B60)</f>
        <v>TORMENTINO</v>
      </c>
      <c r="H60" s="108">
        <v>4</v>
      </c>
      <c r="I60" s="110">
        <v>86</v>
      </c>
      <c r="J60" s="96"/>
      <c r="K60" s="145"/>
      <c r="L60" s="161">
        <v>1</v>
      </c>
      <c r="M60" s="102" t="s">
        <v>35</v>
      </c>
      <c r="N60" s="103">
        <v>47</v>
      </c>
      <c r="O60" s="219">
        <v>1732</v>
      </c>
      <c r="P60" s="162">
        <v>72.16666666666667</v>
      </c>
      <c r="Q60" s="161">
        <v>6</v>
      </c>
      <c r="R60" s="102" t="s">
        <v>215</v>
      </c>
      <c r="S60" s="103">
        <v>32</v>
      </c>
      <c r="T60" s="104">
        <v>1664.5</v>
      </c>
      <c r="U60" s="162">
        <v>69.35416666666667</v>
      </c>
      <c r="V60" s="145"/>
    </row>
    <row r="61" spans="1:22" ht="18">
      <c r="A61">
        <v>2</v>
      </c>
      <c r="B61">
        <v>4</v>
      </c>
      <c r="C61" s="118"/>
      <c r="D61" s="92" t="str">
        <f>INDEX($D$2:$D$11,A61)</f>
        <v>VANILLA SKY</v>
      </c>
      <c r="E61" s="108">
        <v>0</v>
      </c>
      <c r="F61" s="109">
        <v>65</v>
      </c>
      <c r="G61" s="93" t="str">
        <f>INDEX($D$2:$D$11,B61)</f>
        <v>TORO LOCO</v>
      </c>
      <c r="H61" s="108">
        <v>1</v>
      </c>
      <c r="I61" s="109">
        <v>68.5</v>
      </c>
      <c r="J61" s="96"/>
      <c r="K61" s="145"/>
      <c r="L61" s="163">
        <v>2</v>
      </c>
      <c r="M61" s="102" t="s">
        <v>32</v>
      </c>
      <c r="N61" s="103">
        <v>44</v>
      </c>
      <c r="O61" s="219">
        <v>1765.5</v>
      </c>
      <c r="P61" s="162">
        <v>73.5625</v>
      </c>
      <c r="Q61" s="163">
        <v>7</v>
      </c>
      <c r="R61" s="102" t="s">
        <v>250</v>
      </c>
      <c r="S61" s="103">
        <v>30</v>
      </c>
      <c r="T61" s="104">
        <v>1660</v>
      </c>
      <c r="U61" s="162">
        <v>69.16666666666667</v>
      </c>
      <c r="V61" s="145"/>
    </row>
    <row r="62" spans="1:22" ht="18">
      <c r="A62">
        <v>3</v>
      </c>
      <c r="B62">
        <v>10</v>
      </c>
      <c r="C62" s="118"/>
      <c r="D62" s="92" t="str">
        <f>INDEX($D$2:$D$11,A62)</f>
        <v>NEW TIM</v>
      </c>
      <c r="E62" s="108">
        <v>0</v>
      </c>
      <c r="F62" s="110">
        <v>63.5</v>
      </c>
      <c r="G62" s="93" t="str">
        <f>INDEX($D$2:$D$11,B62)</f>
        <v>LES SASSICES</v>
      </c>
      <c r="H62" s="108">
        <v>3</v>
      </c>
      <c r="I62" s="109">
        <v>76.5</v>
      </c>
      <c r="J62" s="96"/>
      <c r="K62" s="145"/>
      <c r="L62" s="163">
        <v>3</v>
      </c>
      <c r="M62" s="102" t="s">
        <v>29</v>
      </c>
      <c r="N62" s="103">
        <v>38</v>
      </c>
      <c r="O62" s="219">
        <v>1721</v>
      </c>
      <c r="P62" s="162">
        <v>71.70833333333333</v>
      </c>
      <c r="Q62" s="163">
        <v>8</v>
      </c>
      <c r="R62" s="102" t="s">
        <v>36</v>
      </c>
      <c r="S62" s="103">
        <v>25</v>
      </c>
      <c r="T62" s="104">
        <v>1641.5</v>
      </c>
      <c r="U62" s="162">
        <v>68.39583333333333</v>
      </c>
      <c r="V62" s="145"/>
    </row>
    <row r="63" spans="1:22" ht="18">
      <c r="A63">
        <v>6</v>
      </c>
      <c r="B63">
        <v>9</v>
      </c>
      <c r="C63" s="118"/>
      <c r="D63" s="92" t="str">
        <f>INDEX($D$2:$D$11,A63)</f>
        <v>MO MUORI</v>
      </c>
      <c r="E63" s="108">
        <v>0</v>
      </c>
      <c r="F63" s="110">
        <v>64</v>
      </c>
      <c r="G63" s="93" t="str">
        <f>INDEX($D$2:$D$11,B63)</f>
        <v>ALBATROS</v>
      </c>
      <c r="H63" s="108">
        <v>3</v>
      </c>
      <c r="I63" s="109">
        <v>75</v>
      </c>
      <c r="J63" s="96"/>
      <c r="K63" s="145"/>
      <c r="L63" s="163">
        <v>4</v>
      </c>
      <c r="M63" s="102" t="s">
        <v>192</v>
      </c>
      <c r="N63" s="103">
        <v>36</v>
      </c>
      <c r="O63" s="219">
        <v>1695.5</v>
      </c>
      <c r="P63" s="162">
        <v>70.64583333333333</v>
      </c>
      <c r="Q63" s="163">
        <v>9</v>
      </c>
      <c r="R63" s="102" t="s">
        <v>39</v>
      </c>
      <c r="S63" s="103">
        <v>24</v>
      </c>
      <c r="T63" s="104">
        <v>1657.5</v>
      </c>
      <c r="U63" s="162">
        <v>69.0625</v>
      </c>
      <c r="V63" s="145"/>
    </row>
    <row r="64" spans="1:22" ht="18.75" thickBot="1">
      <c r="A64">
        <v>7</v>
      </c>
      <c r="B64">
        <v>8</v>
      </c>
      <c r="C64" s="118"/>
      <c r="D64" s="92" t="str">
        <f>INDEX($D$2:$D$11,A64)</f>
        <v>SPARTAK MANOWAR</v>
      </c>
      <c r="E64" s="108">
        <v>1</v>
      </c>
      <c r="F64" s="110">
        <v>66.5</v>
      </c>
      <c r="G64" s="93" t="str">
        <f>INDEX($D$2:$D$11,B64)</f>
        <v>I CUCCIOLI</v>
      </c>
      <c r="H64" s="108">
        <v>2</v>
      </c>
      <c r="I64" s="109">
        <v>72.5</v>
      </c>
      <c r="J64" s="96"/>
      <c r="K64" s="145"/>
      <c r="L64" s="164">
        <v>5</v>
      </c>
      <c r="M64" s="116" t="s">
        <v>38</v>
      </c>
      <c r="N64" s="117">
        <v>33</v>
      </c>
      <c r="O64" s="368">
        <v>1702.5</v>
      </c>
      <c r="P64" s="165">
        <v>70.9375</v>
      </c>
      <c r="Q64" s="164">
        <v>10</v>
      </c>
      <c r="R64" s="116" t="s">
        <v>323</v>
      </c>
      <c r="S64" s="117">
        <v>19</v>
      </c>
      <c r="T64" s="128">
        <v>1640.5</v>
      </c>
      <c r="U64" s="165">
        <v>68.35416666666667</v>
      </c>
      <c r="V64" s="145"/>
    </row>
    <row r="65" spans="3:22" ht="13.5" thickTop="1">
      <c r="C65" s="118"/>
      <c r="D65" s="119"/>
      <c r="E65" s="120"/>
      <c r="F65" s="121"/>
      <c r="G65" s="120"/>
      <c r="H65" s="120"/>
      <c r="I65" s="121"/>
      <c r="J65" s="121"/>
      <c r="K65" s="145"/>
      <c r="L65" s="78"/>
      <c r="M65" s="78"/>
      <c r="N65" s="78"/>
      <c r="O65" s="370"/>
      <c r="P65" s="78"/>
      <c r="Q65" s="78"/>
      <c r="R65" s="78"/>
      <c r="S65" s="78"/>
      <c r="T65" s="78"/>
      <c r="U65" s="78"/>
      <c r="V65" s="145"/>
    </row>
    <row r="66" spans="3:22" ht="15" customHeight="1" thickBot="1">
      <c r="C66" s="118"/>
      <c r="D66" s="119"/>
      <c r="E66" s="120"/>
      <c r="F66" s="121"/>
      <c r="G66" s="120"/>
      <c r="H66" s="120"/>
      <c r="I66" s="121"/>
      <c r="J66" s="121"/>
      <c r="K66" s="145"/>
      <c r="L66" s="78"/>
      <c r="M66" s="78"/>
      <c r="N66" s="78"/>
      <c r="O66" s="370"/>
      <c r="P66" s="78"/>
      <c r="Q66" s="78"/>
      <c r="R66" s="78"/>
      <c r="S66" s="78"/>
      <c r="T66" s="78"/>
      <c r="U66" s="78"/>
      <c r="V66" s="145"/>
    </row>
    <row r="67" spans="3:22" ht="15.75" customHeight="1" thickBot="1" thickTop="1">
      <c r="C67" s="91" t="s">
        <v>75</v>
      </c>
      <c r="D67" s="92">
        <v>38081</v>
      </c>
      <c r="E67" s="93"/>
      <c r="F67" s="94"/>
      <c r="G67" s="93"/>
      <c r="H67" s="95"/>
      <c r="I67" s="94"/>
      <c r="J67" s="96"/>
      <c r="K67" s="145"/>
      <c r="L67" s="156">
        <v>25</v>
      </c>
      <c r="M67" s="98" t="s">
        <v>45</v>
      </c>
      <c r="N67" s="99" t="s">
        <v>41</v>
      </c>
      <c r="O67" s="369" t="s">
        <v>46</v>
      </c>
      <c r="P67" s="101" t="s">
        <v>47</v>
      </c>
      <c r="Q67" s="156">
        <f>L67</f>
        <v>25</v>
      </c>
      <c r="R67" s="157" t="s">
        <v>45</v>
      </c>
      <c r="S67" s="158" t="s">
        <v>41</v>
      </c>
      <c r="T67" s="159" t="s">
        <v>46</v>
      </c>
      <c r="U67" s="160" t="s">
        <v>47</v>
      </c>
      <c r="V67" s="145"/>
    </row>
    <row r="68" spans="1:22" ht="18">
      <c r="A68">
        <v>1</v>
      </c>
      <c r="B68">
        <v>4</v>
      </c>
      <c r="C68" s="118"/>
      <c r="D68" s="92" t="str">
        <f>INDEX($D$2:$D$11,A68)</f>
        <v>LAUDANO VI PUNIRA'</v>
      </c>
      <c r="E68" s="108">
        <v>0</v>
      </c>
      <c r="F68" s="109">
        <v>65</v>
      </c>
      <c r="G68" s="93" t="str">
        <f>INDEX($D$2:$D$11,B68)</f>
        <v>TORO LOCO</v>
      </c>
      <c r="H68" s="108">
        <v>2</v>
      </c>
      <c r="I68" s="110">
        <v>73</v>
      </c>
      <c r="J68" s="96"/>
      <c r="K68" s="145"/>
      <c r="L68" s="161">
        <v>1</v>
      </c>
      <c r="M68" s="102" t="s">
        <v>32</v>
      </c>
      <c r="N68" s="103">
        <v>47</v>
      </c>
      <c r="O68" s="219">
        <v>1838</v>
      </c>
      <c r="P68" s="162">
        <v>73.52</v>
      </c>
      <c r="Q68" s="161">
        <v>6</v>
      </c>
      <c r="R68" s="102" t="s">
        <v>250</v>
      </c>
      <c r="S68" s="103">
        <v>33</v>
      </c>
      <c r="T68" s="104">
        <v>1744.5</v>
      </c>
      <c r="U68" s="162">
        <v>69.78</v>
      </c>
      <c r="V68" s="145"/>
    </row>
    <row r="69" spans="1:22" ht="18">
      <c r="A69">
        <v>2</v>
      </c>
      <c r="B69">
        <v>3</v>
      </c>
      <c r="C69" s="118"/>
      <c r="D69" s="92" t="str">
        <f>INDEX($D$2:$D$11,A69)</f>
        <v>VANILLA SKY</v>
      </c>
      <c r="E69" s="108">
        <v>0</v>
      </c>
      <c r="F69" s="109">
        <v>65</v>
      </c>
      <c r="G69" s="93" t="str">
        <f>INDEX($D$2:$D$11,B69)</f>
        <v>NEW TIM</v>
      </c>
      <c r="H69" s="136">
        <v>2</v>
      </c>
      <c r="I69" s="109">
        <v>72.5</v>
      </c>
      <c r="J69" s="96"/>
      <c r="K69" s="145"/>
      <c r="L69" s="163">
        <v>2</v>
      </c>
      <c r="M69" s="102" t="s">
        <v>35</v>
      </c>
      <c r="N69" s="103">
        <v>47</v>
      </c>
      <c r="O69" s="219">
        <v>1797</v>
      </c>
      <c r="P69" s="162">
        <v>71.88</v>
      </c>
      <c r="Q69" s="163">
        <v>7</v>
      </c>
      <c r="R69" s="102" t="s">
        <v>215</v>
      </c>
      <c r="S69" s="103">
        <v>32</v>
      </c>
      <c r="T69" s="104">
        <v>1723.5</v>
      </c>
      <c r="U69" s="162">
        <v>68.94</v>
      </c>
      <c r="V69" s="145"/>
    </row>
    <row r="70" spans="1:22" ht="18">
      <c r="A70">
        <v>5</v>
      </c>
      <c r="B70">
        <v>9</v>
      </c>
      <c r="C70" s="118"/>
      <c r="D70" s="92" t="str">
        <f>INDEX($D$2:$D$11,A70)</f>
        <v>TORMENTINO</v>
      </c>
      <c r="E70" s="108">
        <v>4</v>
      </c>
      <c r="F70" s="110">
        <v>78.5</v>
      </c>
      <c r="G70" s="93" t="str">
        <f>INDEX($D$2:$D$11,B70)</f>
        <v>ALBATROS</v>
      </c>
      <c r="H70" s="136">
        <v>1</v>
      </c>
      <c r="I70" s="109">
        <v>67</v>
      </c>
      <c r="J70" s="96"/>
      <c r="K70" s="145"/>
      <c r="L70" s="163">
        <v>3</v>
      </c>
      <c r="M70" s="102" t="s">
        <v>29</v>
      </c>
      <c r="N70" s="103">
        <v>41</v>
      </c>
      <c r="O70" s="219">
        <v>1799.5</v>
      </c>
      <c r="P70" s="162">
        <v>71.98</v>
      </c>
      <c r="Q70" s="163">
        <v>8</v>
      </c>
      <c r="R70" s="102" t="s">
        <v>36</v>
      </c>
      <c r="S70" s="103">
        <v>25</v>
      </c>
      <c r="T70" s="104">
        <v>1717.5</v>
      </c>
      <c r="U70" s="162">
        <v>68.7</v>
      </c>
      <c r="V70" s="145"/>
    </row>
    <row r="71" spans="1:22" ht="18">
      <c r="A71">
        <v>6</v>
      </c>
      <c r="B71">
        <v>8</v>
      </c>
      <c r="C71" s="118"/>
      <c r="D71" s="92" t="str">
        <f>INDEX($D$2:$D$11,A71)</f>
        <v>MO MUORI</v>
      </c>
      <c r="E71" s="108">
        <v>2</v>
      </c>
      <c r="F71" s="110">
        <v>76</v>
      </c>
      <c r="G71" s="93" t="str">
        <f>INDEX($D$2:$D$11,B71)</f>
        <v>I CUCCIOLI</v>
      </c>
      <c r="H71" s="136">
        <v>4</v>
      </c>
      <c r="I71" s="109">
        <v>84.5</v>
      </c>
      <c r="J71" s="96"/>
      <c r="K71" s="145"/>
      <c r="L71" s="163">
        <v>4</v>
      </c>
      <c r="M71" s="102" t="s">
        <v>38</v>
      </c>
      <c r="N71" s="103">
        <v>36</v>
      </c>
      <c r="O71" s="219">
        <v>1775.5</v>
      </c>
      <c r="P71" s="162">
        <v>71.02</v>
      </c>
      <c r="Q71" s="163">
        <v>9</v>
      </c>
      <c r="R71" s="102" t="s">
        <v>39</v>
      </c>
      <c r="S71" s="103">
        <v>24</v>
      </c>
      <c r="T71" s="104">
        <v>1724.5</v>
      </c>
      <c r="U71" s="162">
        <v>68.98</v>
      </c>
      <c r="V71" s="145"/>
    </row>
    <row r="72" spans="1:22" ht="18.75" thickBot="1">
      <c r="A72">
        <v>7</v>
      </c>
      <c r="B72">
        <v>10</v>
      </c>
      <c r="C72" s="118"/>
      <c r="D72" s="92" t="str">
        <f>INDEX($D$2:$D$11,A72)</f>
        <v>SPARTAK MANOWAR</v>
      </c>
      <c r="E72" s="108">
        <v>0</v>
      </c>
      <c r="F72" s="110">
        <v>59</v>
      </c>
      <c r="G72" s="93" t="str">
        <f>INDEX($D$2:$D$11,B72)</f>
        <v>LES SASSICES</v>
      </c>
      <c r="H72" s="136">
        <v>1</v>
      </c>
      <c r="I72" s="109">
        <v>63</v>
      </c>
      <c r="J72" s="96"/>
      <c r="K72" s="145"/>
      <c r="L72" s="164">
        <v>5</v>
      </c>
      <c r="M72" s="116" t="s">
        <v>192</v>
      </c>
      <c r="N72" s="117">
        <v>36</v>
      </c>
      <c r="O72" s="368">
        <v>1760.5</v>
      </c>
      <c r="P72" s="165">
        <v>70.42</v>
      </c>
      <c r="Q72" s="164">
        <v>10</v>
      </c>
      <c r="R72" s="116" t="s">
        <v>323</v>
      </c>
      <c r="S72" s="117">
        <v>22</v>
      </c>
      <c r="T72" s="128">
        <v>1703.5</v>
      </c>
      <c r="U72" s="165">
        <v>68.14</v>
      </c>
      <c r="V72" s="145"/>
    </row>
    <row r="73" spans="3:22" ht="13.5" thickTop="1">
      <c r="C73" s="118"/>
      <c r="D73" s="119"/>
      <c r="E73" s="120"/>
      <c r="F73" s="121"/>
      <c r="G73" s="120"/>
      <c r="H73" s="120"/>
      <c r="I73" s="121"/>
      <c r="J73" s="121"/>
      <c r="K73" s="145"/>
      <c r="L73" s="78"/>
      <c r="M73" s="78"/>
      <c r="N73" s="78"/>
      <c r="O73" s="370"/>
      <c r="P73" s="78"/>
      <c r="Q73" s="78"/>
      <c r="R73" s="78"/>
      <c r="S73" s="78"/>
      <c r="T73" s="78"/>
      <c r="U73" s="78"/>
      <c r="V73" s="145"/>
    </row>
    <row r="74" spans="3:22" ht="13.5" thickBot="1">
      <c r="C74" s="118"/>
      <c r="D74" s="119"/>
      <c r="E74" s="120"/>
      <c r="F74" s="121"/>
      <c r="G74" s="120"/>
      <c r="H74" s="120"/>
      <c r="I74" s="121"/>
      <c r="J74" s="121"/>
      <c r="K74" s="145"/>
      <c r="L74" s="78"/>
      <c r="M74" s="78"/>
      <c r="N74" s="78"/>
      <c r="O74" s="370"/>
      <c r="P74" s="78"/>
      <c r="Q74" s="78"/>
      <c r="R74" s="78"/>
      <c r="S74" s="78"/>
      <c r="T74" s="78"/>
      <c r="U74" s="78"/>
      <c r="V74" s="145"/>
    </row>
    <row r="75" spans="3:22" ht="19.5" thickBot="1" thickTop="1">
      <c r="C75" s="91" t="s">
        <v>76</v>
      </c>
      <c r="D75" s="92" t="s">
        <v>391</v>
      </c>
      <c r="E75" s="93"/>
      <c r="F75" s="94"/>
      <c r="G75" s="93"/>
      <c r="H75" s="95"/>
      <c r="I75" s="94"/>
      <c r="J75" s="96"/>
      <c r="K75" s="145"/>
      <c r="L75" s="156">
        <v>26</v>
      </c>
      <c r="M75" s="98" t="s">
        <v>45</v>
      </c>
      <c r="N75" s="99" t="s">
        <v>41</v>
      </c>
      <c r="O75" s="369" t="s">
        <v>46</v>
      </c>
      <c r="P75" s="101" t="s">
        <v>47</v>
      </c>
      <c r="Q75" s="156">
        <f>L75</f>
        <v>26</v>
      </c>
      <c r="R75" s="157" t="s">
        <v>45</v>
      </c>
      <c r="S75" s="158" t="s">
        <v>41</v>
      </c>
      <c r="T75" s="159" t="s">
        <v>46</v>
      </c>
      <c r="U75" s="160" t="s">
        <v>47</v>
      </c>
      <c r="V75" s="145"/>
    </row>
    <row r="76" spans="1:22" ht="18">
      <c r="A76">
        <v>1</v>
      </c>
      <c r="B76">
        <v>3</v>
      </c>
      <c r="C76" s="118"/>
      <c r="D76" s="92" t="str">
        <f>INDEX($D$2:$D$11,A76)</f>
        <v>LAUDANO VI PUNIRA'</v>
      </c>
      <c r="E76" s="108">
        <v>2</v>
      </c>
      <c r="F76" s="109">
        <v>72</v>
      </c>
      <c r="G76" s="93" t="str">
        <f>INDEX($D$2:$D$11,B76)</f>
        <v>NEW TIM</v>
      </c>
      <c r="H76" s="108">
        <v>0</v>
      </c>
      <c r="I76" s="110">
        <v>65</v>
      </c>
      <c r="J76" s="96"/>
      <c r="K76" s="145"/>
      <c r="L76" s="161">
        <v>1</v>
      </c>
      <c r="M76" s="102" t="s">
        <v>35</v>
      </c>
      <c r="N76" s="103">
        <v>50</v>
      </c>
      <c r="O76" s="219">
        <v>1869</v>
      </c>
      <c r="P76" s="162">
        <v>71.88461538461539</v>
      </c>
      <c r="Q76" s="161">
        <v>6</v>
      </c>
      <c r="R76" s="102" t="s">
        <v>250</v>
      </c>
      <c r="S76" s="103">
        <v>36</v>
      </c>
      <c r="T76" s="104">
        <v>1820</v>
      </c>
      <c r="U76" s="162">
        <v>70</v>
      </c>
      <c r="V76" s="145"/>
    </row>
    <row r="77" spans="1:22" ht="18">
      <c r="A77">
        <v>2</v>
      </c>
      <c r="B77">
        <v>10</v>
      </c>
      <c r="C77" s="118"/>
      <c r="D77" s="92" t="str">
        <f>INDEX($D$2:$D$11,A77)</f>
        <v>VANILLA SKY</v>
      </c>
      <c r="E77" s="108">
        <v>0</v>
      </c>
      <c r="F77" s="109">
        <v>64</v>
      </c>
      <c r="G77" s="93" t="str">
        <f>INDEX($D$2:$D$11,B77)</f>
        <v>LES SASSICES</v>
      </c>
      <c r="H77" s="136">
        <v>0</v>
      </c>
      <c r="I77" s="109">
        <v>66</v>
      </c>
      <c r="J77" s="96"/>
      <c r="K77" s="145"/>
      <c r="L77" s="163">
        <v>2</v>
      </c>
      <c r="M77" s="102" t="s">
        <v>32</v>
      </c>
      <c r="N77" s="103">
        <v>47</v>
      </c>
      <c r="O77" s="219">
        <v>1903</v>
      </c>
      <c r="P77" s="162">
        <v>73.1923076923077</v>
      </c>
      <c r="Q77" s="163">
        <v>7</v>
      </c>
      <c r="R77" s="102" t="s">
        <v>215</v>
      </c>
      <c r="S77" s="103">
        <v>32</v>
      </c>
      <c r="T77" s="104">
        <v>1779</v>
      </c>
      <c r="U77" s="162">
        <v>68.42307692307692</v>
      </c>
      <c r="V77" s="145"/>
    </row>
    <row r="78" spans="1:22" ht="18">
      <c r="A78">
        <v>4</v>
      </c>
      <c r="B78">
        <v>9</v>
      </c>
      <c r="C78" s="118"/>
      <c r="D78" s="92" t="str">
        <f>INDEX($D$2:$D$11,A78)</f>
        <v>TORO LOCO</v>
      </c>
      <c r="E78" s="108">
        <v>2</v>
      </c>
      <c r="F78" s="110">
        <v>74</v>
      </c>
      <c r="G78" s="93" t="str">
        <f>INDEX($D$2:$D$11,B78)</f>
        <v>ALBATROS</v>
      </c>
      <c r="H78" s="136">
        <v>2</v>
      </c>
      <c r="I78" s="109">
        <v>73</v>
      </c>
      <c r="J78" s="96"/>
      <c r="K78" s="145"/>
      <c r="L78" s="163">
        <v>3</v>
      </c>
      <c r="M78" s="102" t="s">
        <v>29</v>
      </c>
      <c r="N78" s="103">
        <v>41</v>
      </c>
      <c r="O78" s="219">
        <v>1869.5</v>
      </c>
      <c r="P78" s="162">
        <v>71.90384615384616</v>
      </c>
      <c r="Q78" s="163">
        <v>8</v>
      </c>
      <c r="R78" s="102" t="s">
        <v>36</v>
      </c>
      <c r="S78" s="103">
        <v>28</v>
      </c>
      <c r="T78" s="104">
        <v>1780</v>
      </c>
      <c r="U78" s="162">
        <v>68.46153846153847</v>
      </c>
      <c r="V78" s="145"/>
    </row>
    <row r="79" spans="1:22" ht="18">
      <c r="A79">
        <v>5</v>
      </c>
      <c r="B79">
        <v>8</v>
      </c>
      <c r="C79" s="118"/>
      <c r="D79" s="92" t="str">
        <f>INDEX($D$2:$D$11,A79)</f>
        <v>TORMENTINO</v>
      </c>
      <c r="E79" s="108">
        <v>1</v>
      </c>
      <c r="F79" s="110">
        <v>70</v>
      </c>
      <c r="G79" s="93" t="str">
        <f>INDEX($D$2:$D$11,B79)</f>
        <v>I CUCCIOLI</v>
      </c>
      <c r="H79" s="136">
        <v>2</v>
      </c>
      <c r="I79" s="109">
        <v>75.5</v>
      </c>
      <c r="J79" s="96"/>
      <c r="K79" s="145"/>
      <c r="L79" s="163">
        <v>4</v>
      </c>
      <c r="M79" s="102" t="s">
        <v>38</v>
      </c>
      <c r="N79" s="103">
        <v>37</v>
      </c>
      <c r="O79" s="219">
        <v>1849.5</v>
      </c>
      <c r="P79" s="162">
        <v>71.13461538461539</v>
      </c>
      <c r="Q79" s="163">
        <v>9</v>
      </c>
      <c r="R79" s="102" t="s">
        <v>39</v>
      </c>
      <c r="S79" s="103">
        <v>25</v>
      </c>
      <c r="T79" s="104">
        <v>1797.5</v>
      </c>
      <c r="U79" s="162">
        <v>69.13461538461539</v>
      </c>
      <c r="V79" s="145"/>
    </row>
    <row r="80" spans="1:22" ht="18.75" thickBot="1">
      <c r="A80">
        <v>6</v>
      </c>
      <c r="B80">
        <v>7</v>
      </c>
      <c r="C80" s="118"/>
      <c r="D80" s="92" t="str">
        <f>INDEX($D$2:$D$11,A80)</f>
        <v>MO MUORI</v>
      </c>
      <c r="E80" s="108">
        <v>2</v>
      </c>
      <c r="F80" s="110">
        <v>62.5</v>
      </c>
      <c r="G80" s="93" t="str">
        <f>INDEX($D$2:$D$11,B80)</f>
        <v>SPARTAK MANOWAR</v>
      </c>
      <c r="H80" s="136">
        <v>0</v>
      </c>
      <c r="I80" s="109">
        <v>55.5</v>
      </c>
      <c r="J80" s="96"/>
      <c r="K80" s="145"/>
      <c r="L80" s="164">
        <v>5</v>
      </c>
      <c r="M80" s="116" t="s">
        <v>192</v>
      </c>
      <c r="N80" s="117">
        <v>37</v>
      </c>
      <c r="O80" s="368">
        <v>1824.5</v>
      </c>
      <c r="P80" s="165">
        <v>70.17307692307692</v>
      </c>
      <c r="Q80" s="164">
        <v>10</v>
      </c>
      <c r="R80" s="116" t="s">
        <v>323</v>
      </c>
      <c r="S80" s="117">
        <v>23</v>
      </c>
      <c r="T80" s="128">
        <v>1769.5</v>
      </c>
      <c r="U80" s="165">
        <v>68.0576923076923</v>
      </c>
      <c r="V80" s="145"/>
    </row>
    <row r="81" spans="3:22" ht="9" customHeight="1" thickTop="1">
      <c r="C81" s="118"/>
      <c r="D81" s="119"/>
      <c r="E81" s="120"/>
      <c r="F81" s="121"/>
      <c r="G81" s="120"/>
      <c r="H81" s="120"/>
      <c r="I81" s="121"/>
      <c r="J81" s="121"/>
      <c r="K81" s="145"/>
      <c r="L81" s="78"/>
      <c r="M81" s="78"/>
      <c r="N81" s="78"/>
      <c r="O81" s="370"/>
      <c r="P81" s="78"/>
      <c r="Q81" s="78"/>
      <c r="R81" s="78"/>
      <c r="S81" s="78"/>
      <c r="T81" s="78"/>
      <c r="U81" s="78"/>
      <c r="V81" s="145"/>
    </row>
    <row r="82" spans="3:22" ht="11.25" customHeight="1" thickBot="1">
      <c r="C82" s="118"/>
      <c r="D82" s="119"/>
      <c r="E82" s="120"/>
      <c r="F82" s="121"/>
      <c r="G82" s="120"/>
      <c r="H82" s="120"/>
      <c r="I82" s="121"/>
      <c r="J82" s="121"/>
      <c r="K82" s="145"/>
      <c r="L82" s="78"/>
      <c r="M82" s="78"/>
      <c r="N82" s="78"/>
      <c r="O82" s="370"/>
      <c r="P82" s="78"/>
      <c r="Q82" s="78"/>
      <c r="R82" s="78"/>
      <c r="S82" s="78"/>
      <c r="T82" s="78"/>
      <c r="U82" s="78"/>
      <c r="V82" s="145"/>
    </row>
    <row r="83" spans="3:22" ht="15.75" customHeight="1" thickBot="1" thickTop="1">
      <c r="C83" s="91" t="s">
        <v>77</v>
      </c>
      <c r="D83" s="92">
        <v>38095</v>
      </c>
      <c r="E83" s="93"/>
      <c r="F83" s="94"/>
      <c r="G83" s="93"/>
      <c r="H83" s="95"/>
      <c r="I83" s="94"/>
      <c r="J83" s="96"/>
      <c r="K83" s="145"/>
      <c r="L83" s="156">
        <v>27</v>
      </c>
      <c r="M83" s="98" t="s">
        <v>45</v>
      </c>
      <c r="N83" s="99" t="s">
        <v>41</v>
      </c>
      <c r="O83" s="369" t="s">
        <v>46</v>
      </c>
      <c r="P83" s="101" t="s">
        <v>47</v>
      </c>
      <c r="Q83" s="156">
        <f>L83</f>
        <v>27</v>
      </c>
      <c r="R83" s="157" t="s">
        <v>45</v>
      </c>
      <c r="S83" s="158" t="s">
        <v>41</v>
      </c>
      <c r="T83" s="159" t="s">
        <v>46</v>
      </c>
      <c r="U83" s="160" t="s">
        <v>47</v>
      </c>
      <c r="V83" s="145"/>
    </row>
    <row r="84" spans="1:23" ht="18">
      <c r="A84">
        <v>1</v>
      </c>
      <c r="B84">
        <v>2</v>
      </c>
      <c r="C84" s="118"/>
      <c r="D84" s="92" t="str">
        <f>INDEX($D$2:$D$11,A84)</f>
        <v>LAUDANO VI PUNIRA'</v>
      </c>
      <c r="E84" s="108">
        <v>1</v>
      </c>
      <c r="F84" s="109">
        <v>70.5</v>
      </c>
      <c r="G84" s="93" t="str">
        <f>INDEX($D$2:$D$11,B84)</f>
        <v>VANILLA SKY</v>
      </c>
      <c r="H84" s="108">
        <v>1</v>
      </c>
      <c r="I84" s="110">
        <v>72</v>
      </c>
      <c r="J84" s="96"/>
      <c r="K84" s="145"/>
      <c r="L84" s="161">
        <v>1</v>
      </c>
      <c r="M84" s="367" t="s">
        <v>35</v>
      </c>
      <c r="N84" s="103">
        <v>51</v>
      </c>
      <c r="O84" s="219">
        <v>1939.5</v>
      </c>
      <c r="P84" s="162">
        <v>71.83333333333333</v>
      </c>
      <c r="Q84" s="161">
        <v>6</v>
      </c>
      <c r="R84" s="102" t="s">
        <v>38</v>
      </c>
      <c r="S84" s="103">
        <v>37</v>
      </c>
      <c r="T84" s="104">
        <v>1915</v>
      </c>
      <c r="U84" s="105">
        <v>70.92592592592592</v>
      </c>
      <c r="V84" s="145"/>
      <c r="W84" s="4"/>
    </row>
    <row r="85" spans="1:22" ht="15.75" customHeight="1">
      <c r="A85">
        <v>3</v>
      </c>
      <c r="B85">
        <v>9</v>
      </c>
      <c r="C85" s="118"/>
      <c r="D85" s="92" t="str">
        <f>INDEX($D$2:$D$11,A85)</f>
        <v>NEW TIM</v>
      </c>
      <c r="E85" s="108">
        <v>2</v>
      </c>
      <c r="F85" s="109">
        <v>74.5</v>
      </c>
      <c r="G85" s="93" t="str">
        <f>INDEX($D$2:$D$11,B85)</f>
        <v>ALBATROS</v>
      </c>
      <c r="H85" s="136">
        <v>0</v>
      </c>
      <c r="I85" s="109">
        <v>65</v>
      </c>
      <c r="J85" s="96"/>
      <c r="K85" s="145"/>
      <c r="L85" s="163">
        <v>2</v>
      </c>
      <c r="M85" s="172" t="s">
        <v>32</v>
      </c>
      <c r="N85" s="103">
        <v>50</v>
      </c>
      <c r="O85" s="219">
        <v>1977.5</v>
      </c>
      <c r="P85" s="162">
        <v>73.24074074074075</v>
      </c>
      <c r="Q85" s="163">
        <v>7</v>
      </c>
      <c r="R85" s="102" t="s">
        <v>215</v>
      </c>
      <c r="S85" s="103">
        <v>32</v>
      </c>
      <c r="T85" s="104">
        <v>1851.5</v>
      </c>
      <c r="U85" s="105">
        <v>68.57407407407408</v>
      </c>
      <c r="V85" s="149"/>
    </row>
    <row r="86" spans="1:22" ht="18">
      <c r="A86">
        <v>4</v>
      </c>
      <c r="B86">
        <v>8</v>
      </c>
      <c r="C86" s="118"/>
      <c r="D86" s="92" t="str">
        <f>INDEX($D$2:$D$11,A86)</f>
        <v>TORO LOCO</v>
      </c>
      <c r="E86" s="108">
        <v>0</v>
      </c>
      <c r="F86" s="110">
        <v>65.5</v>
      </c>
      <c r="G86" s="93" t="str">
        <f>INDEX($D$2:$D$11,B86)</f>
        <v>I CUCCIOLI</v>
      </c>
      <c r="H86" s="136">
        <v>1</v>
      </c>
      <c r="I86" s="109">
        <v>71.5</v>
      </c>
      <c r="J86" s="96"/>
      <c r="K86" s="145"/>
      <c r="L86" s="163">
        <v>3</v>
      </c>
      <c r="M86" s="172" t="s">
        <v>29</v>
      </c>
      <c r="N86" s="103">
        <v>44</v>
      </c>
      <c r="O86" s="219">
        <v>1945</v>
      </c>
      <c r="P86" s="162">
        <v>72.03703703703704</v>
      </c>
      <c r="Q86" s="163">
        <v>8</v>
      </c>
      <c r="R86" s="172" t="s">
        <v>36</v>
      </c>
      <c r="S86" s="103">
        <v>29</v>
      </c>
      <c r="T86" s="104">
        <v>1846.5</v>
      </c>
      <c r="U86" s="105">
        <v>68.38888888888889</v>
      </c>
      <c r="V86" s="149"/>
    </row>
    <row r="87" spans="1:22" ht="18">
      <c r="A87">
        <v>5</v>
      </c>
      <c r="B87">
        <v>7</v>
      </c>
      <c r="C87" s="118"/>
      <c r="D87" s="92" t="str">
        <f>INDEX($D$2:$D$11,A87)</f>
        <v>TORMENTINO</v>
      </c>
      <c r="E87" s="108">
        <v>3</v>
      </c>
      <c r="F87" s="110">
        <v>75.5</v>
      </c>
      <c r="G87" s="93" t="str">
        <f>INDEX($D$2:$D$11,B87)</f>
        <v>SPARTAK MANOWAR</v>
      </c>
      <c r="H87" s="136">
        <v>2</v>
      </c>
      <c r="I87" s="109">
        <v>72.5</v>
      </c>
      <c r="J87" s="96"/>
      <c r="K87" s="145"/>
      <c r="L87" s="163">
        <v>4</v>
      </c>
      <c r="M87" s="102" t="s">
        <v>250</v>
      </c>
      <c r="N87" s="103">
        <v>39</v>
      </c>
      <c r="O87" s="219">
        <v>1891.5</v>
      </c>
      <c r="P87" s="162">
        <v>70.05555555555556</v>
      </c>
      <c r="Q87" s="163">
        <v>9</v>
      </c>
      <c r="R87" s="172" t="s">
        <v>39</v>
      </c>
      <c r="S87" s="103">
        <v>25</v>
      </c>
      <c r="T87" s="104">
        <v>1862.5</v>
      </c>
      <c r="U87" s="105">
        <v>68.98148148148148</v>
      </c>
      <c r="V87" s="149"/>
    </row>
    <row r="88" spans="1:22" ht="18.75" thickBot="1">
      <c r="A88">
        <v>6</v>
      </c>
      <c r="B88">
        <v>10</v>
      </c>
      <c r="C88" s="118"/>
      <c r="D88" s="92" t="str">
        <f>INDEX($D$2:$D$11,A88)</f>
        <v>MO MUORI</v>
      </c>
      <c r="E88" s="108">
        <v>1</v>
      </c>
      <c r="F88" s="110">
        <v>66.5</v>
      </c>
      <c r="G88" s="93" t="str">
        <f>INDEX($D$2:$D$11,B88)</f>
        <v>LES SASSICES</v>
      </c>
      <c r="H88" s="136">
        <v>1</v>
      </c>
      <c r="I88" s="109">
        <v>67.5</v>
      </c>
      <c r="J88" s="96"/>
      <c r="K88" s="145"/>
      <c r="L88" s="164">
        <v>5</v>
      </c>
      <c r="M88" s="116" t="s">
        <v>192</v>
      </c>
      <c r="N88" s="117">
        <v>38</v>
      </c>
      <c r="O88" s="368">
        <v>1896.5</v>
      </c>
      <c r="P88" s="165">
        <v>70.24074074074075</v>
      </c>
      <c r="Q88" s="164">
        <v>10</v>
      </c>
      <c r="R88" s="173" t="s">
        <v>323</v>
      </c>
      <c r="S88" s="117">
        <v>24</v>
      </c>
      <c r="T88" s="104">
        <v>1837</v>
      </c>
      <c r="U88" s="105">
        <v>68.03703703703704</v>
      </c>
      <c r="V88" s="149"/>
    </row>
    <row r="89" spans="11:22" ht="13.5" thickTop="1">
      <c r="K89" s="79"/>
      <c r="L89" s="174"/>
      <c r="M89" s="174"/>
      <c r="N89" s="175"/>
      <c r="O89" s="371"/>
      <c r="P89" s="174"/>
      <c r="Q89" s="174"/>
      <c r="R89" s="174"/>
      <c r="S89" s="174"/>
      <c r="T89" s="174"/>
      <c r="U89" s="174"/>
      <c r="V89" s="78"/>
    </row>
    <row r="90" spans="13:14" ht="12.75">
      <c r="M90"/>
      <c r="N90"/>
    </row>
    <row r="91" spans="13:14" ht="12.75">
      <c r="M91"/>
      <c r="N91"/>
    </row>
    <row r="92" spans="13:14" ht="12.75">
      <c r="M92"/>
      <c r="N92"/>
    </row>
    <row r="93" spans="7:14" ht="12.75">
      <c r="G93" s="68"/>
      <c r="I93" s="67"/>
      <c r="M93"/>
      <c r="N93"/>
    </row>
    <row r="94" spans="7:14" ht="12.75">
      <c r="G94" s="93"/>
      <c r="M94"/>
      <c r="N94"/>
    </row>
    <row r="95" spans="13:15" ht="18">
      <c r="M95" s="151"/>
      <c r="N95" s="151"/>
      <c r="O95" s="372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K81"/>
  <sheetViews>
    <sheetView tabSelected="1" zoomScale="85" zoomScaleNormal="85" workbookViewId="0" topLeftCell="A34">
      <selection activeCell="S23" sqref="S23"/>
    </sheetView>
  </sheetViews>
  <sheetFormatPr defaultColWidth="9.140625" defaultRowHeight="12.75"/>
  <cols>
    <col min="1" max="1" width="19.140625" style="3" customWidth="1"/>
    <col min="2" max="2" width="4.8515625" style="3" customWidth="1"/>
    <col min="3" max="3" width="17.140625" style="21" customWidth="1"/>
    <col min="4" max="4" width="11.00390625" style="247" customWidth="1"/>
    <col min="5" max="6" width="10.00390625" style="41" customWidth="1"/>
    <col min="7" max="7" width="19.140625" style="3" customWidth="1"/>
    <col min="8" max="8" width="4.8515625" style="3" customWidth="1"/>
    <col min="9" max="9" width="20.7109375" style="21" customWidth="1"/>
    <col min="10" max="10" width="10.421875" style="247" customWidth="1"/>
    <col min="11" max="11" width="11.00390625" style="3" customWidth="1"/>
    <col min="12" max="12" width="9.140625" style="3" customWidth="1"/>
    <col min="13" max="13" width="18.421875" style="3" customWidth="1"/>
    <col min="14" max="14" width="6.421875" style="3" customWidth="1"/>
    <col min="15" max="15" width="16.00390625" style="21" customWidth="1"/>
    <col min="16" max="16" width="10.28125" style="247" customWidth="1"/>
    <col min="17" max="17" width="9.8515625" style="3" customWidth="1"/>
    <col min="18" max="18" width="9.140625" style="3" customWidth="1"/>
    <col min="19" max="19" width="17.140625" style="3" customWidth="1"/>
    <col min="20" max="20" width="4.8515625" style="3" customWidth="1"/>
    <col min="21" max="21" width="18.57421875" style="21" customWidth="1"/>
    <col min="22" max="22" width="11.140625" style="41" customWidth="1"/>
    <col min="23" max="24" width="9.140625" style="3" customWidth="1"/>
    <col min="25" max="25" width="17.28125" style="3" customWidth="1"/>
    <col min="26" max="26" width="4.8515625" style="3" customWidth="1"/>
    <col min="27" max="27" width="17.28125" style="41" bestFit="1" customWidth="1"/>
    <col min="28" max="28" width="9.8515625" style="250" customWidth="1"/>
    <col min="29" max="30" width="9.140625" style="3" customWidth="1"/>
    <col min="31" max="31" width="10.00390625" style="3" customWidth="1"/>
    <col min="32" max="16384" width="9.140625" style="3" customWidth="1"/>
  </cols>
  <sheetData>
    <row r="1" spans="1:37" ht="49.5" customHeight="1">
      <c r="A1" s="377" t="s">
        <v>192</v>
      </c>
      <c r="B1" s="378"/>
      <c r="C1" s="398" t="s">
        <v>193</v>
      </c>
      <c r="D1" s="399"/>
      <c r="E1" s="2"/>
      <c r="F1" s="3"/>
      <c r="G1" s="377" t="s">
        <v>38</v>
      </c>
      <c r="H1" s="378"/>
      <c r="I1" s="384" t="s">
        <v>216</v>
      </c>
      <c r="J1" s="385"/>
      <c r="K1" s="2"/>
      <c r="M1" s="388" t="s">
        <v>21</v>
      </c>
      <c r="N1" s="389"/>
      <c r="O1" s="384" t="s">
        <v>22</v>
      </c>
      <c r="P1" s="385"/>
      <c r="Q1" s="4"/>
      <c r="S1" s="388" t="s">
        <v>215</v>
      </c>
      <c r="T1" s="389"/>
      <c r="U1" s="390" t="s">
        <v>217</v>
      </c>
      <c r="V1" s="375"/>
      <c r="Y1" s="380" t="s">
        <v>227</v>
      </c>
      <c r="Z1" s="378"/>
      <c r="AA1" s="384" t="s">
        <v>228</v>
      </c>
      <c r="AB1" s="374"/>
      <c r="AH1" s="4"/>
      <c r="AI1" s="4"/>
      <c r="AJ1" s="4"/>
      <c r="AK1" s="4"/>
    </row>
    <row r="2" spans="1:37" ht="29.25" customHeight="1" thickBot="1">
      <c r="A2" s="381" t="s">
        <v>194</v>
      </c>
      <c r="B2" s="382"/>
      <c r="C2" s="400" t="s">
        <v>195</v>
      </c>
      <c r="D2" s="401"/>
      <c r="E2" s="7"/>
      <c r="F2" s="3"/>
      <c r="G2" s="402" t="s">
        <v>0</v>
      </c>
      <c r="H2" s="403"/>
      <c r="I2" s="400" t="s">
        <v>175</v>
      </c>
      <c r="J2" s="401"/>
      <c r="K2" s="7"/>
      <c r="M2" s="381" t="s">
        <v>23</v>
      </c>
      <c r="N2" s="382"/>
      <c r="O2" s="396" t="s">
        <v>24</v>
      </c>
      <c r="P2" s="397"/>
      <c r="Q2" s="4"/>
      <c r="S2" s="381"/>
      <c r="T2" s="382"/>
      <c r="U2" s="392" t="s">
        <v>218</v>
      </c>
      <c r="V2" s="393"/>
      <c r="Y2" s="381" t="s">
        <v>229</v>
      </c>
      <c r="Z2" s="382"/>
      <c r="AA2" s="373" t="s">
        <v>230</v>
      </c>
      <c r="AB2" s="391"/>
      <c r="AH2" s="4"/>
      <c r="AI2" s="4"/>
      <c r="AJ2" s="4"/>
      <c r="AK2" s="4"/>
    </row>
    <row r="3" spans="1:37" ht="19.5" customHeight="1">
      <c r="A3" s="8" t="s">
        <v>1</v>
      </c>
      <c r="B3" s="9" t="s">
        <v>2</v>
      </c>
      <c r="C3" s="9" t="s">
        <v>3</v>
      </c>
      <c r="D3" s="214" t="s">
        <v>4</v>
      </c>
      <c r="E3" s="10"/>
      <c r="F3" s="3"/>
      <c r="G3" s="8" t="s">
        <v>1</v>
      </c>
      <c r="H3" s="9" t="s">
        <v>2</v>
      </c>
      <c r="I3" s="9" t="s">
        <v>3</v>
      </c>
      <c r="J3" s="214" t="s">
        <v>4</v>
      </c>
      <c r="K3" s="10"/>
      <c r="M3" s="8" t="s">
        <v>1</v>
      </c>
      <c r="N3" s="9" t="s">
        <v>2</v>
      </c>
      <c r="O3" s="9" t="s">
        <v>3</v>
      </c>
      <c r="P3" s="214" t="s">
        <v>4</v>
      </c>
      <c r="Q3" s="324"/>
      <c r="S3" s="8" t="s">
        <v>1</v>
      </c>
      <c r="T3" s="9" t="s">
        <v>2</v>
      </c>
      <c r="U3" s="9" t="s">
        <v>3</v>
      </c>
      <c r="V3" s="11" t="s">
        <v>5</v>
      </c>
      <c r="Y3" s="8" t="s">
        <v>1</v>
      </c>
      <c r="Z3" s="9" t="s">
        <v>2</v>
      </c>
      <c r="AA3" s="9" t="s">
        <v>3</v>
      </c>
      <c r="AB3" s="214" t="s">
        <v>5</v>
      </c>
      <c r="AH3" s="4"/>
      <c r="AI3" s="4"/>
      <c r="AJ3" s="4"/>
      <c r="AK3" s="4"/>
    </row>
    <row r="4" spans="1:37" ht="19.5" customHeight="1">
      <c r="A4" s="12" t="s">
        <v>101</v>
      </c>
      <c r="B4" s="13" t="s">
        <v>25</v>
      </c>
      <c r="C4" s="13"/>
      <c r="D4" s="216">
        <v>1300</v>
      </c>
      <c r="E4" s="15"/>
      <c r="F4" s="3"/>
      <c r="G4" s="12" t="s">
        <v>102</v>
      </c>
      <c r="H4" s="13" t="s">
        <v>25</v>
      </c>
      <c r="I4" s="13"/>
      <c r="J4" s="216">
        <v>1600</v>
      </c>
      <c r="K4" s="15"/>
      <c r="M4" s="12"/>
      <c r="N4" s="13" t="s">
        <v>25</v>
      </c>
      <c r="O4" s="16" t="s">
        <v>355</v>
      </c>
      <c r="P4" s="334">
        <v>250</v>
      </c>
      <c r="Q4" s="4"/>
      <c r="R4" s="17"/>
      <c r="S4" s="12" t="s">
        <v>186</v>
      </c>
      <c r="T4" s="13" t="s">
        <v>25</v>
      </c>
      <c r="U4" s="16"/>
      <c r="V4" s="217">
        <v>200</v>
      </c>
      <c r="X4" s="17"/>
      <c r="Y4" s="218" t="s">
        <v>231</v>
      </c>
      <c r="Z4" s="219" t="s">
        <v>25</v>
      </c>
      <c r="AA4" s="202"/>
      <c r="AB4" s="220">
        <v>800</v>
      </c>
      <c r="AH4" s="4"/>
      <c r="AI4" s="4"/>
      <c r="AJ4" s="4"/>
      <c r="AK4" s="4"/>
    </row>
    <row r="5" spans="1:37" ht="19.5" customHeight="1" thickBot="1">
      <c r="A5" s="12"/>
      <c r="B5" s="13" t="s">
        <v>25</v>
      </c>
      <c r="C5" s="13" t="s">
        <v>196</v>
      </c>
      <c r="D5" s="216">
        <v>1600</v>
      </c>
      <c r="E5" s="15"/>
      <c r="F5" s="3"/>
      <c r="G5" s="12"/>
      <c r="H5" s="13" t="s">
        <v>25</v>
      </c>
      <c r="I5" s="13" t="s">
        <v>185</v>
      </c>
      <c r="J5" s="216">
        <v>200</v>
      </c>
      <c r="K5" s="15"/>
      <c r="M5" s="12"/>
      <c r="N5" s="13" t="s">
        <v>25</v>
      </c>
      <c r="O5" s="29" t="s">
        <v>127</v>
      </c>
      <c r="P5" s="216">
        <v>6350</v>
      </c>
      <c r="Q5" s="4"/>
      <c r="R5" s="17"/>
      <c r="S5" s="12"/>
      <c r="T5" s="13" t="s">
        <v>25</v>
      </c>
      <c r="U5" s="13" t="s">
        <v>131</v>
      </c>
      <c r="V5" s="217">
        <v>3600</v>
      </c>
      <c r="X5" s="17"/>
      <c r="Y5" s="12"/>
      <c r="Z5" s="13" t="s">
        <v>25</v>
      </c>
      <c r="AA5" s="21" t="s">
        <v>232</v>
      </c>
      <c r="AB5" s="217">
        <v>100</v>
      </c>
      <c r="AH5" s="4"/>
      <c r="AI5" s="4"/>
      <c r="AJ5" s="4"/>
      <c r="AK5" s="4"/>
    </row>
    <row r="6" spans="1:29" ht="19.5" customHeight="1" thickBot="1">
      <c r="A6" s="22"/>
      <c r="B6" s="13" t="s">
        <v>25</v>
      </c>
      <c r="C6" s="23" t="s">
        <v>197</v>
      </c>
      <c r="D6" s="221">
        <v>600</v>
      </c>
      <c r="E6" s="24">
        <f>SUM(D4:D6)</f>
        <v>3500</v>
      </c>
      <c r="F6" s="3"/>
      <c r="G6" s="22"/>
      <c r="H6" s="13" t="s">
        <v>25</v>
      </c>
      <c r="I6" s="333" t="s">
        <v>328</v>
      </c>
      <c r="J6" s="336">
        <v>300</v>
      </c>
      <c r="K6" s="24">
        <f>SUM(J4:J6)</f>
        <v>2100</v>
      </c>
      <c r="M6" s="22"/>
      <c r="N6" s="13" t="s">
        <v>25</v>
      </c>
      <c r="O6" s="323" t="s">
        <v>207</v>
      </c>
      <c r="P6" s="221">
        <v>1200</v>
      </c>
      <c r="Q6" s="25">
        <f>SUM(P4:P6)</f>
        <v>7800</v>
      </c>
      <c r="R6" s="17"/>
      <c r="S6" s="22"/>
      <c r="T6" s="13" t="s">
        <v>25</v>
      </c>
      <c r="U6" s="333" t="s">
        <v>358</v>
      </c>
      <c r="V6" s="340">
        <v>100</v>
      </c>
      <c r="W6" s="26">
        <f>SUM(V4:V6)</f>
        <v>3900</v>
      </c>
      <c r="X6" s="17"/>
      <c r="Y6" s="22"/>
      <c r="Z6" s="13" t="s">
        <v>25</v>
      </c>
      <c r="AA6" s="23" t="s">
        <v>242</v>
      </c>
      <c r="AB6" s="217">
        <v>50</v>
      </c>
      <c r="AC6" s="26">
        <f>SUM(AB4:AB6)</f>
        <v>950</v>
      </c>
    </row>
    <row r="7" spans="1:29" ht="19.5" customHeight="1" thickBot="1">
      <c r="A7" s="27" t="s">
        <v>103</v>
      </c>
      <c r="B7" s="19" t="s">
        <v>26</v>
      </c>
      <c r="C7" s="19"/>
      <c r="D7" s="222">
        <v>1050</v>
      </c>
      <c r="E7" s="15"/>
      <c r="F7" s="3"/>
      <c r="G7" s="27" t="s">
        <v>108</v>
      </c>
      <c r="H7" s="19" t="s">
        <v>26</v>
      </c>
      <c r="I7" s="19"/>
      <c r="J7" s="222">
        <v>1500</v>
      </c>
      <c r="K7" s="15"/>
      <c r="M7" s="27" t="s">
        <v>133</v>
      </c>
      <c r="N7" s="19" t="s">
        <v>26</v>
      </c>
      <c r="O7" s="19"/>
      <c r="P7" s="222">
        <v>50</v>
      </c>
      <c r="Q7" s="4"/>
      <c r="R7" s="17"/>
      <c r="S7" s="27" t="s">
        <v>136</v>
      </c>
      <c r="T7" s="19" t="s">
        <v>26</v>
      </c>
      <c r="U7" s="19"/>
      <c r="V7" s="223">
        <v>500</v>
      </c>
      <c r="W7" s="28"/>
      <c r="X7" s="17"/>
      <c r="Y7" s="27" t="s">
        <v>233</v>
      </c>
      <c r="Z7" s="19" t="s">
        <v>26</v>
      </c>
      <c r="AA7" s="19"/>
      <c r="AB7" s="223">
        <v>50</v>
      </c>
      <c r="AC7" s="28"/>
    </row>
    <row r="8" spans="1:28" ht="19.5" customHeight="1" thickBot="1">
      <c r="A8" s="12" t="s">
        <v>104</v>
      </c>
      <c r="B8" s="19" t="s">
        <v>26</v>
      </c>
      <c r="C8" s="13"/>
      <c r="D8" s="216">
        <v>700</v>
      </c>
      <c r="E8" s="15"/>
      <c r="F8" s="3"/>
      <c r="G8" s="12" t="s">
        <v>105</v>
      </c>
      <c r="H8" s="19" t="s">
        <v>26</v>
      </c>
      <c r="I8" s="13"/>
      <c r="J8" s="216">
        <v>950</v>
      </c>
      <c r="K8" s="15"/>
      <c r="M8" s="12" t="s">
        <v>138</v>
      </c>
      <c r="N8" s="19" t="s">
        <v>26</v>
      </c>
      <c r="O8" s="13"/>
      <c r="P8" s="216">
        <v>550</v>
      </c>
      <c r="Q8" s="4"/>
      <c r="R8" s="17"/>
      <c r="S8" s="12" t="s">
        <v>178</v>
      </c>
      <c r="T8" s="19" t="s">
        <v>26</v>
      </c>
      <c r="U8" s="13"/>
      <c r="V8" s="217">
        <v>400</v>
      </c>
      <c r="X8" s="17"/>
      <c r="Y8" s="218" t="s">
        <v>234</v>
      </c>
      <c r="Z8" s="219" t="s">
        <v>26</v>
      </c>
      <c r="AA8" s="224"/>
      <c r="AB8" s="220">
        <v>950</v>
      </c>
    </row>
    <row r="9" spans="1:28" ht="19.5" customHeight="1" thickBot="1">
      <c r="A9" s="12" t="s">
        <v>106</v>
      </c>
      <c r="B9" s="19" t="s">
        <v>26</v>
      </c>
      <c r="C9" s="13"/>
      <c r="D9" s="216">
        <v>1100</v>
      </c>
      <c r="E9" s="15"/>
      <c r="F9" s="3"/>
      <c r="G9" s="12" t="s">
        <v>111</v>
      </c>
      <c r="H9" s="19" t="s">
        <v>26</v>
      </c>
      <c r="I9" s="13"/>
      <c r="J9" s="216">
        <v>750</v>
      </c>
      <c r="K9" s="15"/>
      <c r="M9" s="12" t="s">
        <v>146</v>
      </c>
      <c r="N9" s="19" t="s">
        <v>26</v>
      </c>
      <c r="O9" s="13"/>
      <c r="P9" s="216">
        <v>250</v>
      </c>
      <c r="Q9" s="4"/>
      <c r="R9" s="17"/>
      <c r="S9" s="12" t="s">
        <v>219</v>
      </c>
      <c r="T9" s="19" t="s">
        <v>26</v>
      </c>
      <c r="U9" s="13"/>
      <c r="V9" s="217">
        <v>750</v>
      </c>
      <c r="X9" s="17"/>
      <c r="Y9" s="225" t="s">
        <v>235</v>
      </c>
      <c r="Z9" s="226" t="s">
        <v>26</v>
      </c>
      <c r="AA9" s="219"/>
      <c r="AB9" s="220">
        <v>750</v>
      </c>
    </row>
    <row r="10" spans="1:28" ht="19.5" customHeight="1" thickBot="1">
      <c r="A10" s="12" t="s">
        <v>109</v>
      </c>
      <c r="B10" s="19" t="s">
        <v>26</v>
      </c>
      <c r="C10" s="13"/>
      <c r="D10" s="216">
        <v>400</v>
      </c>
      <c r="E10" s="15"/>
      <c r="F10" s="3"/>
      <c r="G10" s="12" t="s">
        <v>177</v>
      </c>
      <c r="H10" s="19" t="s">
        <v>26</v>
      </c>
      <c r="I10" s="13"/>
      <c r="J10" s="216">
        <v>150</v>
      </c>
      <c r="K10" s="15"/>
      <c r="M10" s="12"/>
      <c r="N10" s="19" t="s">
        <v>26</v>
      </c>
      <c r="O10" s="30" t="s">
        <v>112</v>
      </c>
      <c r="P10" s="216">
        <v>1000</v>
      </c>
      <c r="Q10" s="4"/>
      <c r="R10" s="17"/>
      <c r="S10" s="12"/>
      <c r="T10" s="19" t="s">
        <v>26</v>
      </c>
      <c r="U10" s="339" t="s">
        <v>333</v>
      </c>
      <c r="V10" s="340">
        <v>800</v>
      </c>
      <c r="X10" s="17"/>
      <c r="Y10" s="34"/>
      <c r="Z10" s="32" t="s">
        <v>26</v>
      </c>
      <c r="AA10" s="30" t="s">
        <v>236</v>
      </c>
      <c r="AB10" s="217">
        <v>850</v>
      </c>
    </row>
    <row r="11" spans="1:28" ht="19.5" customHeight="1" thickBot="1">
      <c r="A11" s="12"/>
      <c r="B11" s="19" t="s">
        <v>26</v>
      </c>
      <c r="C11" s="13" t="s">
        <v>198</v>
      </c>
      <c r="D11" s="216">
        <v>300</v>
      </c>
      <c r="E11" s="15"/>
      <c r="F11" s="3"/>
      <c r="G11" s="12"/>
      <c r="H11" s="19" t="s">
        <v>26</v>
      </c>
      <c r="I11" s="16" t="s">
        <v>329</v>
      </c>
      <c r="J11" s="334">
        <v>500</v>
      </c>
      <c r="K11" s="15"/>
      <c r="M11" s="12"/>
      <c r="N11" s="19" t="s">
        <v>26</v>
      </c>
      <c r="O11" s="13" t="s">
        <v>141</v>
      </c>
      <c r="P11" s="216">
        <v>850</v>
      </c>
      <c r="Q11" s="4"/>
      <c r="R11" s="17"/>
      <c r="S11" s="12"/>
      <c r="T11" s="19" t="s">
        <v>26</v>
      </c>
      <c r="U11" s="13" t="s">
        <v>220</v>
      </c>
      <c r="V11" s="217">
        <v>1000</v>
      </c>
      <c r="X11" s="17"/>
      <c r="Y11" s="328"/>
      <c r="Z11" s="13" t="s">
        <v>26</v>
      </c>
      <c r="AA11" s="20" t="s">
        <v>243</v>
      </c>
      <c r="AB11" s="217">
        <v>950</v>
      </c>
    </row>
    <row r="12" spans="1:28" ht="19.5" customHeight="1" thickBot="1">
      <c r="A12" s="12"/>
      <c r="B12" s="19" t="s">
        <v>26</v>
      </c>
      <c r="C12" s="13" t="s">
        <v>107</v>
      </c>
      <c r="D12" s="216">
        <v>550</v>
      </c>
      <c r="E12" s="15"/>
      <c r="F12" s="3"/>
      <c r="G12" s="12"/>
      <c r="H12" s="19" t="s">
        <v>26</v>
      </c>
      <c r="I12" s="16" t="s">
        <v>348</v>
      </c>
      <c r="J12" s="334">
        <v>100</v>
      </c>
      <c r="K12" s="15"/>
      <c r="M12" s="12"/>
      <c r="N12" s="19" t="s">
        <v>26</v>
      </c>
      <c r="O12" s="16" t="s">
        <v>356</v>
      </c>
      <c r="P12" s="334">
        <v>1350</v>
      </c>
      <c r="Q12" s="4"/>
      <c r="R12" s="17"/>
      <c r="S12" s="12"/>
      <c r="T12" s="19" t="s">
        <v>26</v>
      </c>
      <c r="U12" s="13" t="s">
        <v>179</v>
      </c>
      <c r="V12" s="217">
        <v>650</v>
      </c>
      <c r="X12" s="17"/>
      <c r="Y12" s="328"/>
      <c r="Z12" s="13" t="s">
        <v>26</v>
      </c>
      <c r="AA12" s="20" t="s">
        <v>244</v>
      </c>
      <c r="AB12" s="217">
        <v>500</v>
      </c>
    </row>
    <row r="13" spans="1:29" ht="19.5" customHeight="1" thickBot="1">
      <c r="A13" s="12"/>
      <c r="B13" s="19" t="s">
        <v>26</v>
      </c>
      <c r="C13" s="32" t="s">
        <v>199</v>
      </c>
      <c r="D13" s="221">
        <v>350</v>
      </c>
      <c r="E13" s="15"/>
      <c r="F13" s="3"/>
      <c r="G13" s="12"/>
      <c r="H13" s="19" t="s">
        <v>26</v>
      </c>
      <c r="I13" s="335" t="s">
        <v>349</v>
      </c>
      <c r="J13" s="336">
        <v>800</v>
      </c>
      <c r="K13" s="15"/>
      <c r="M13" s="31"/>
      <c r="N13" s="19" t="s">
        <v>26</v>
      </c>
      <c r="O13" s="335" t="s">
        <v>331</v>
      </c>
      <c r="P13" s="336">
        <v>950</v>
      </c>
      <c r="Q13" s="4"/>
      <c r="R13" s="17"/>
      <c r="S13" s="31"/>
      <c r="T13" s="19" t="s">
        <v>26</v>
      </c>
      <c r="U13" s="335" t="s">
        <v>190</v>
      </c>
      <c r="V13" s="341">
        <v>450</v>
      </c>
      <c r="W13" s="33"/>
      <c r="X13" s="17"/>
      <c r="Y13" s="228"/>
      <c r="Z13" s="65" t="s">
        <v>26</v>
      </c>
      <c r="AA13" s="335" t="s">
        <v>361</v>
      </c>
      <c r="AB13" s="341">
        <v>750</v>
      </c>
      <c r="AC13" s="33"/>
    </row>
    <row r="14" spans="1:29" ht="19.5" customHeight="1" thickBot="1">
      <c r="A14" s="34"/>
      <c r="B14" s="19" t="s">
        <v>26</v>
      </c>
      <c r="C14" s="23" t="s">
        <v>200</v>
      </c>
      <c r="D14" s="229">
        <v>450</v>
      </c>
      <c r="E14" s="24">
        <f>SUM(D7:D14)</f>
        <v>4900</v>
      </c>
      <c r="F14" s="3"/>
      <c r="G14" s="34"/>
      <c r="H14" s="19" t="s">
        <v>26</v>
      </c>
      <c r="I14" s="333" t="s">
        <v>350</v>
      </c>
      <c r="J14" s="343">
        <v>400</v>
      </c>
      <c r="K14" s="24">
        <f>SUM(J7:J14)</f>
        <v>5150</v>
      </c>
      <c r="M14" s="35"/>
      <c r="N14" s="19" t="s">
        <v>26</v>
      </c>
      <c r="O14" s="333" t="s">
        <v>357</v>
      </c>
      <c r="P14" s="343">
        <v>1950</v>
      </c>
      <c r="Q14" s="36">
        <f>SUM(P7:P14)</f>
        <v>6950</v>
      </c>
      <c r="R14" s="17"/>
      <c r="S14" s="35"/>
      <c r="T14" s="19" t="s">
        <v>26</v>
      </c>
      <c r="U14" s="333" t="s">
        <v>334</v>
      </c>
      <c r="V14" s="342">
        <v>200</v>
      </c>
      <c r="W14" s="26">
        <f>SUM(V7:V14)</f>
        <v>4750</v>
      </c>
      <c r="X14" s="17"/>
      <c r="Y14" s="35"/>
      <c r="Z14" s="19" t="s">
        <v>26</v>
      </c>
      <c r="AA14" s="23" t="s">
        <v>140</v>
      </c>
      <c r="AB14" s="230">
        <v>600</v>
      </c>
      <c r="AC14" s="26">
        <f>SUM(AB7:AB14)</f>
        <v>5400</v>
      </c>
    </row>
    <row r="15" spans="1:28" ht="19.5" customHeight="1" thickBot="1">
      <c r="A15" s="27"/>
      <c r="B15" s="19" t="s">
        <v>27</v>
      </c>
      <c r="C15" s="9" t="s">
        <v>116</v>
      </c>
      <c r="D15" s="348">
        <v>750</v>
      </c>
      <c r="E15" s="15"/>
      <c r="F15" s="3"/>
      <c r="G15" s="27" t="s">
        <v>113</v>
      </c>
      <c r="H15" s="19" t="s">
        <v>27</v>
      </c>
      <c r="I15" s="19"/>
      <c r="J15" s="222">
        <v>500</v>
      </c>
      <c r="K15" s="15"/>
      <c r="M15" s="27" t="s">
        <v>149</v>
      </c>
      <c r="N15" s="19" t="s">
        <v>27</v>
      </c>
      <c r="O15" s="19"/>
      <c r="P15" s="222">
        <v>50</v>
      </c>
      <c r="Q15" s="4"/>
      <c r="R15" s="17"/>
      <c r="S15" s="27" t="s">
        <v>148</v>
      </c>
      <c r="T15" s="19" t="s">
        <v>27</v>
      </c>
      <c r="U15" s="19"/>
      <c r="V15" s="222">
        <v>50</v>
      </c>
      <c r="X15" s="17"/>
      <c r="Y15" s="27" t="s">
        <v>245</v>
      </c>
      <c r="Z15" s="19" t="s">
        <v>27</v>
      </c>
      <c r="AA15" s="19"/>
      <c r="AB15" s="222">
        <v>2850</v>
      </c>
    </row>
    <row r="16" spans="1:28" ht="19.5" customHeight="1" thickBot="1">
      <c r="A16" s="38"/>
      <c r="B16" s="13" t="s">
        <v>27</v>
      </c>
      <c r="C16" s="16" t="s">
        <v>324</v>
      </c>
      <c r="D16" s="334">
        <v>1800</v>
      </c>
      <c r="E16" s="15"/>
      <c r="F16" s="3"/>
      <c r="G16" s="38" t="s">
        <v>115</v>
      </c>
      <c r="H16" s="13" t="s">
        <v>27</v>
      </c>
      <c r="I16" s="13"/>
      <c r="J16" s="216">
        <v>100</v>
      </c>
      <c r="K16" s="15"/>
      <c r="M16" s="38" t="s">
        <v>154</v>
      </c>
      <c r="N16" s="13" t="s">
        <v>27</v>
      </c>
      <c r="O16" s="13"/>
      <c r="P16" s="216">
        <v>500</v>
      </c>
      <c r="Q16" s="4"/>
      <c r="R16" s="17"/>
      <c r="S16" s="38" t="s">
        <v>221</v>
      </c>
      <c r="T16" s="19" t="s">
        <v>27</v>
      </c>
      <c r="U16" s="13"/>
      <c r="V16" s="216">
        <v>700</v>
      </c>
      <c r="X16" s="17"/>
      <c r="Y16" s="38" t="s">
        <v>237</v>
      </c>
      <c r="Z16" s="13" t="s">
        <v>27</v>
      </c>
      <c r="AA16" s="13"/>
      <c r="AB16" s="216">
        <v>1150</v>
      </c>
    </row>
    <row r="17" spans="1:29" ht="19.5" customHeight="1" thickBot="1">
      <c r="A17" s="38" t="s">
        <v>201</v>
      </c>
      <c r="B17" s="13" t="s">
        <v>27</v>
      </c>
      <c r="C17" s="13"/>
      <c r="D17" s="216">
        <v>1450</v>
      </c>
      <c r="E17" s="15"/>
      <c r="F17" s="3"/>
      <c r="G17" s="38" t="s">
        <v>204</v>
      </c>
      <c r="H17" s="13" t="s">
        <v>27</v>
      </c>
      <c r="I17" s="13"/>
      <c r="J17" s="216">
        <v>300</v>
      </c>
      <c r="K17" s="15"/>
      <c r="M17" s="38" t="s">
        <v>156</v>
      </c>
      <c r="N17" s="13" t="s">
        <v>27</v>
      </c>
      <c r="O17" s="13"/>
      <c r="P17" s="216">
        <v>300</v>
      </c>
      <c r="Q17" s="4"/>
      <c r="R17" s="17"/>
      <c r="S17" s="38" t="s">
        <v>222</v>
      </c>
      <c r="T17" s="19" t="s">
        <v>27</v>
      </c>
      <c r="U17" s="13"/>
      <c r="V17" s="216">
        <v>2000</v>
      </c>
      <c r="W17" s="33"/>
      <c r="X17" s="17"/>
      <c r="Y17" s="38" t="s">
        <v>238</v>
      </c>
      <c r="Z17" s="13" t="s">
        <v>27</v>
      </c>
      <c r="AA17" s="13"/>
      <c r="AB17" s="216">
        <v>1850</v>
      </c>
      <c r="AC17" s="33"/>
    </row>
    <row r="18" spans="1:28" ht="19.5" customHeight="1" thickBot="1">
      <c r="A18" s="231"/>
      <c r="B18" s="13" t="s">
        <v>27</v>
      </c>
      <c r="C18" s="13" t="s">
        <v>202</v>
      </c>
      <c r="D18" s="216">
        <v>5200</v>
      </c>
      <c r="E18" s="15"/>
      <c r="F18" s="3"/>
      <c r="G18" s="231"/>
      <c r="H18" s="13" t="s">
        <v>27</v>
      </c>
      <c r="I18" s="16" t="s">
        <v>330</v>
      </c>
      <c r="J18" s="334">
        <v>400</v>
      </c>
      <c r="K18" s="15"/>
      <c r="M18" s="231" t="s">
        <v>163</v>
      </c>
      <c r="N18" s="13" t="s">
        <v>27</v>
      </c>
      <c r="O18" s="13"/>
      <c r="P18" s="216">
        <v>1450</v>
      </c>
      <c r="Q18" s="4"/>
      <c r="R18" s="17"/>
      <c r="S18" s="231" t="s">
        <v>161</v>
      </c>
      <c r="T18" s="19" t="s">
        <v>27</v>
      </c>
      <c r="U18" s="13"/>
      <c r="V18" s="216">
        <v>1000</v>
      </c>
      <c r="X18" s="17"/>
      <c r="Y18" s="231" t="s">
        <v>239</v>
      </c>
      <c r="Z18" s="13" t="s">
        <v>27</v>
      </c>
      <c r="AA18" s="13"/>
      <c r="AB18" s="216">
        <v>1950</v>
      </c>
    </row>
    <row r="19" spans="1:28" ht="19.5" customHeight="1" thickBot="1">
      <c r="A19" s="12"/>
      <c r="B19" s="13" t="s">
        <v>27</v>
      </c>
      <c r="C19" s="40" t="s">
        <v>325</v>
      </c>
      <c r="D19" s="334">
        <v>500</v>
      </c>
      <c r="E19" s="15"/>
      <c r="F19" s="3"/>
      <c r="G19" s="12"/>
      <c r="H19" s="13" t="s">
        <v>27</v>
      </c>
      <c r="I19" s="40" t="s">
        <v>351</v>
      </c>
      <c r="J19" s="334">
        <v>1500</v>
      </c>
      <c r="K19" s="15"/>
      <c r="M19" s="12"/>
      <c r="N19" s="13" t="s">
        <v>27</v>
      </c>
      <c r="O19" s="13" t="s">
        <v>208</v>
      </c>
      <c r="P19" s="216">
        <v>3250</v>
      </c>
      <c r="Q19" s="4"/>
      <c r="R19" s="17"/>
      <c r="S19" s="12"/>
      <c r="T19" s="19" t="s">
        <v>27</v>
      </c>
      <c r="U19" s="13" t="s">
        <v>223</v>
      </c>
      <c r="V19" s="216">
        <v>3300</v>
      </c>
      <c r="X19" s="17"/>
      <c r="Y19" s="12"/>
      <c r="Z19" s="13" t="s">
        <v>27</v>
      </c>
      <c r="AA19" s="13" t="s">
        <v>246</v>
      </c>
      <c r="AB19" s="216">
        <v>1500</v>
      </c>
    </row>
    <row r="20" spans="1:28" ht="19.5" customHeight="1" thickBot="1">
      <c r="A20" s="12"/>
      <c r="B20" s="13" t="s">
        <v>27</v>
      </c>
      <c r="C20" s="16" t="s">
        <v>326</v>
      </c>
      <c r="D20" s="334">
        <v>2300</v>
      </c>
      <c r="E20" s="15"/>
      <c r="F20" s="3"/>
      <c r="G20" s="12"/>
      <c r="H20" s="13" t="s">
        <v>27</v>
      </c>
      <c r="I20" s="16" t="s">
        <v>352</v>
      </c>
      <c r="J20" s="334">
        <v>550</v>
      </c>
      <c r="K20" s="15"/>
      <c r="M20" s="12"/>
      <c r="N20" s="13" t="s">
        <v>27</v>
      </c>
      <c r="O20" s="13" t="s">
        <v>209</v>
      </c>
      <c r="P20" s="216">
        <v>2500</v>
      </c>
      <c r="Q20" s="4"/>
      <c r="R20" s="17"/>
      <c r="S20" s="12"/>
      <c r="T20" s="19" t="s">
        <v>27</v>
      </c>
      <c r="U20" s="13" t="s">
        <v>224</v>
      </c>
      <c r="V20" s="216">
        <v>4000</v>
      </c>
      <c r="X20" s="17"/>
      <c r="Y20" s="12"/>
      <c r="Z20" s="13" t="s">
        <v>27</v>
      </c>
      <c r="AA20" s="16" t="s">
        <v>335</v>
      </c>
      <c r="AB20" s="334">
        <v>2300</v>
      </c>
    </row>
    <row r="21" spans="1:28" ht="19.5" customHeight="1" thickBot="1">
      <c r="A21" s="12"/>
      <c r="B21" s="13" t="s">
        <v>27</v>
      </c>
      <c r="C21" s="13" t="s">
        <v>158</v>
      </c>
      <c r="D21" s="216">
        <v>1300</v>
      </c>
      <c r="E21" s="15"/>
      <c r="F21" s="3"/>
      <c r="G21" s="12"/>
      <c r="H21" s="13" t="s">
        <v>27</v>
      </c>
      <c r="I21" s="13" t="s">
        <v>114</v>
      </c>
      <c r="J21" s="216">
        <v>400</v>
      </c>
      <c r="K21" s="15"/>
      <c r="M21" s="12"/>
      <c r="N21" s="13" t="s">
        <v>27</v>
      </c>
      <c r="O21" s="13" t="s">
        <v>210</v>
      </c>
      <c r="P21" s="216">
        <v>1750</v>
      </c>
      <c r="Q21" s="4"/>
      <c r="R21" s="17"/>
      <c r="S21" s="12"/>
      <c r="T21" s="19" t="s">
        <v>27</v>
      </c>
      <c r="U21" s="16" t="s">
        <v>159</v>
      </c>
      <c r="V21" s="334">
        <v>1250</v>
      </c>
      <c r="X21" s="17"/>
      <c r="Y21" s="12"/>
      <c r="Z21" s="13" t="s">
        <v>27</v>
      </c>
      <c r="AA21" s="13" t="s">
        <v>117</v>
      </c>
      <c r="AB21" s="216">
        <v>1850</v>
      </c>
    </row>
    <row r="22" spans="1:29" ht="19.5" customHeight="1" thickBot="1">
      <c r="A22" s="35"/>
      <c r="B22" s="23" t="s">
        <v>27</v>
      </c>
      <c r="C22" s="335" t="s">
        <v>327</v>
      </c>
      <c r="D22" s="336">
        <v>1600</v>
      </c>
      <c r="E22" s="24">
        <f>SUM(D15:D22)</f>
        <v>14900</v>
      </c>
      <c r="F22" s="3"/>
      <c r="G22" s="35"/>
      <c r="H22" s="23" t="s">
        <v>27</v>
      </c>
      <c r="I22" s="32" t="s">
        <v>205</v>
      </c>
      <c r="J22" s="221">
        <v>600</v>
      </c>
      <c r="K22" s="24">
        <f>SUM(J15:J22)</f>
        <v>4350</v>
      </c>
      <c r="M22" s="35"/>
      <c r="N22" s="23" t="s">
        <v>27</v>
      </c>
      <c r="O22" s="23" t="s">
        <v>211</v>
      </c>
      <c r="P22" s="229">
        <v>1550</v>
      </c>
      <c r="Q22" s="36">
        <f>SUM(P15:P22)</f>
        <v>11350</v>
      </c>
      <c r="R22" s="17"/>
      <c r="S22" s="35"/>
      <c r="T22" s="19" t="s">
        <v>27</v>
      </c>
      <c r="U22" s="333" t="s">
        <v>359</v>
      </c>
      <c r="V22" s="343">
        <v>3600</v>
      </c>
      <c r="W22" s="26">
        <f>SUM(V15:V22)</f>
        <v>15900</v>
      </c>
      <c r="X22" s="17"/>
      <c r="Y22" s="35"/>
      <c r="Z22" s="23" t="s">
        <v>27</v>
      </c>
      <c r="AA22" s="333" t="s">
        <v>362</v>
      </c>
      <c r="AB22" s="343">
        <v>600</v>
      </c>
      <c r="AC22" s="26">
        <f>SUM(AB15:AB22)</f>
        <v>14050</v>
      </c>
    </row>
    <row r="23" spans="1:28" ht="19.5" customHeight="1">
      <c r="A23" s="27" t="s">
        <v>118</v>
      </c>
      <c r="B23" s="19" t="s">
        <v>28</v>
      </c>
      <c r="C23" s="19"/>
      <c r="D23" s="222">
        <v>12500</v>
      </c>
      <c r="E23" s="14"/>
      <c r="F23" s="3"/>
      <c r="G23" s="27" t="s">
        <v>119</v>
      </c>
      <c r="H23" s="19" t="s">
        <v>28</v>
      </c>
      <c r="I23" s="19"/>
      <c r="J23" s="222">
        <v>14150</v>
      </c>
      <c r="K23" s="14"/>
      <c r="M23" s="27" t="s">
        <v>212</v>
      </c>
      <c r="N23" s="19" t="s">
        <v>28</v>
      </c>
      <c r="O23" s="19"/>
      <c r="P23" s="222">
        <v>3900</v>
      </c>
      <c r="Q23" s="4"/>
      <c r="R23" s="17"/>
      <c r="S23" s="232" t="s">
        <v>225</v>
      </c>
      <c r="T23" s="233" t="s">
        <v>28</v>
      </c>
      <c r="U23" s="269"/>
      <c r="V23" s="234">
        <v>2150</v>
      </c>
      <c r="X23" s="17"/>
      <c r="Y23" s="235" t="s">
        <v>240</v>
      </c>
      <c r="Z23" s="233" t="s">
        <v>28</v>
      </c>
      <c r="AA23" s="233"/>
      <c r="AB23" s="234">
        <v>2600</v>
      </c>
    </row>
    <row r="24" spans="1:28" ht="19.5" customHeight="1">
      <c r="A24" s="39" t="s">
        <v>122</v>
      </c>
      <c r="B24" s="13" t="s">
        <v>28</v>
      </c>
      <c r="C24" s="13"/>
      <c r="D24" s="216">
        <v>10000</v>
      </c>
      <c r="E24" s="14"/>
      <c r="F24" s="3"/>
      <c r="G24" s="39" t="s">
        <v>123</v>
      </c>
      <c r="H24" s="13" t="s">
        <v>28</v>
      </c>
      <c r="I24" s="13"/>
      <c r="J24" s="216">
        <v>17300</v>
      </c>
      <c r="K24" s="14"/>
      <c r="M24" s="12" t="s">
        <v>164</v>
      </c>
      <c r="N24" s="13" t="s">
        <v>28</v>
      </c>
      <c r="O24" s="13"/>
      <c r="P24" s="216">
        <v>6100</v>
      </c>
      <c r="Q24" s="4"/>
      <c r="R24" s="17"/>
      <c r="S24" s="231" t="s">
        <v>167</v>
      </c>
      <c r="T24" s="219" t="s">
        <v>28</v>
      </c>
      <c r="U24" s="270"/>
      <c r="V24" s="220">
        <v>350</v>
      </c>
      <c r="X24" s="17"/>
      <c r="Y24" s="231"/>
      <c r="Z24" s="219" t="s">
        <v>28</v>
      </c>
      <c r="AA24" s="202" t="s">
        <v>363</v>
      </c>
      <c r="AB24" s="345">
        <v>350</v>
      </c>
    </row>
    <row r="25" spans="1:28" ht="19.5" customHeight="1">
      <c r="A25" s="38" t="s">
        <v>124</v>
      </c>
      <c r="B25" s="13" t="s">
        <v>28</v>
      </c>
      <c r="C25" s="13"/>
      <c r="D25" s="216">
        <v>1900</v>
      </c>
      <c r="E25" s="14"/>
      <c r="F25" s="3"/>
      <c r="G25" s="38" t="s">
        <v>120</v>
      </c>
      <c r="H25" s="13" t="s">
        <v>28</v>
      </c>
      <c r="I25" s="13"/>
      <c r="J25" s="216">
        <v>3300</v>
      </c>
      <c r="K25" s="14"/>
      <c r="M25" s="12" t="s">
        <v>172</v>
      </c>
      <c r="N25" s="13" t="s">
        <v>28</v>
      </c>
      <c r="O25" s="13"/>
      <c r="P25" s="216">
        <v>400</v>
      </c>
      <c r="Q25" s="4"/>
      <c r="R25" s="17"/>
      <c r="S25" s="12" t="s">
        <v>170</v>
      </c>
      <c r="T25" s="13" t="s">
        <v>28</v>
      </c>
      <c r="U25" s="29"/>
      <c r="V25" s="216">
        <v>9000</v>
      </c>
      <c r="X25" s="17"/>
      <c r="Y25" s="218" t="s">
        <v>241</v>
      </c>
      <c r="Z25" s="219" t="s">
        <v>28</v>
      </c>
      <c r="AA25" s="219"/>
      <c r="AB25" s="220">
        <v>300</v>
      </c>
    </row>
    <row r="26" spans="1:28" ht="19.5" customHeight="1" thickBot="1">
      <c r="A26" s="238"/>
      <c r="B26" s="65" t="s">
        <v>28</v>
      </c>
      <c r="C26" s="65" t="s">
        <v>203</v>
      </c>
      <c r="D26" s="236">
        <v>13000</v>
      </c>
      <c r="E26" s="14"/>
      <c r="F26" s="3"/>
      <c r="G26" s="238"/>
      <c r="H26" s="65" t="s">
        <v>28</v>
      </c>
      <c r="I26" s="349" t="s">
        <v>353</v>
      </c>
      <c r="J26" s="350">
        <v>2200</v>
      </c>
      <c r="K26" s="14"/>
      <c r="M26" s="12"/>
      <c r="N26" s="13" t="s">
        <v>28</v>
      </c>
      <c r="O26" s="13" t="s">
        <v>213</v>
      </c>
      <c r="P26" s="216">
        <v>16200</v>
      </c>
      <c r="Q26" s="4"/>
      <c r="R26" s="17"/>
      <c r="S26" s="325"/>
      <c r="T26" s="13" t="s">
        <v>28</v>
      </c>
      <c r="U26" s="20" t="s">
        <v>226</v>
      </c>
      <c r="V26" s="216">
        <v>10200</v>
      </c>
      <c r="X26" s="17"/>
      <c r="Y26" s="12"/>
      <c r="Z26" s="13" t="s">
        <v>28</v>
      </c>
      <c r="AA26" s="13" t="s">
        <v>247</v>
      </c>
      <c r="AB26" s="216">
        <v>20200</v>
      </c>
    </row>
    <row r="27" spans="1:28" ht="19.5" customHeight="1" thickBot="1">
      <c r="A27" s="12"/>
      <c r="B27" s="19" t="s">
        <v>28</v>
      </c>
      <c r="C27" s="16" t="s">
        <v>346</v>
      </c>
      <c r="D27" s="337">
        <v>3400</v>
      </c>
      <c r="E27" s="14"/>
      <c r="F27" s="3"/>
      <c r="G27" s="12"/>
      <c r="H27" s="19" t="s">
        <v>28</v>
      </c>
      <c r="I27" s="13" t="s">
        <v>125</v>
      </c>
      <c r="J27" s="215">
        <v>1050</v>
      </c>
      <c r="K27" s="14"/>
      <c r="M27" s="12"/>
      <c r="N27" s="13" t="s">
        <v>28</v>
      </c>
      <c r="O27" s="13" t="s">
        <v>214</v>
      </c>
      <c r="P27" s="216">
        <v>9000</v>
      </c>
      <c r="Q27" s="4"/>
      <c r="R27" s="17"/>
      <c r="S27" s="325"/>
      <c r="T27" s="13" t="s">
        <v>28</v>
      </c>
      <c r="U27" s="20" t="s">
        <v>121</v>
      </c>
      <c r="V27" s="216">
        <v>8200</v>
      </c>
      <c r="X27" s="17"/>
      <c r="Y27" s="12"/>
      <c r="Z27" s="13" t="s">
        <v>28</v>
      </c>
      <c r="AA27" s="13" t="s">
        <v>248</v>
      </c>
      <c r="AB27" s="216">
        <v>6500</v>
      </c>
    </row>
    <row r="28" spans="1:29" ht="19.5" customHeight="1" thickBot="1">
      <c r="A28" s="35"/>
      <c r="B28" s="19" t="s">
        <v>28</v>
      </c>
      <c r="C28" s="333" t="s">
        <v>347</v>
      </c>
      <c r="D28" s="338">
        <v>600</v>
      </c>
      <c r="E28" s="24">
        <f>SUM(D23:D28)</f>
        <v>41400</v>
      </c>
      <c r="F28" s="3"/>
      <c r="G28" s="35"/>
      <c r="H28" s="19" t="s">
        <v>28</v>
      </c>
      <c r="I28" s="333" t="s">
        <v>354</v>
      </c>
      <c r="J28" s="338">
        <v>150</v>
      </c>
      <c r="K28" s="24">
        <f>SUM(J23:J28)</f>
        <v>38150</v>
      </c>
      <c r="M28" s="35"/>
      <c r="N28" s="23" t="s">
        <v>28</v>
      </c>
      <c r="O28" s="333" t="s">
        <v>332</v>
      </c>
      <c r="P28" s="336">
        <v>5300</v>
      </c>
      <c r="Q28" s="239">
        <f>SUM(P23:P28)</f>
        <v>40900</v>
      </c>
      <c r="R28" s="17"/>
      <c r="S28" s="326"/>
      <c r="T28" s="23" t="s">
        <v>28</v>
      </c>
      <c r="U28" s="351" t="s">
        <v>360</v>
      </c>
      <c r="V28" s="336">
        <v>5000</v>
      </c>
      <c r="W28" s="26">
        <f>SUM(V23:V28)</f>
        <v>34900</v>
      </c>
      <c r="X28" s="17"/>
      <c r="Y28" s="35"/>
      <c r="Z28" s="23" t="s">
        <v>28</v>
      </c>
      <c r="AA28" s="23" t="s">
        <v>249</v>
      </c>
      <c r="AB28" s="221">
        <v>4500</v>
      </c>
      <c r="AC28" s="26">
        <f>SUM(AB23:AB28)</f>
        <v>34450</v>
      </c>
    </row>
    <row r="29" spans="1:30" ht="19.5" customHeight="1" thickTop="1">
      <c r="A29" s="383" t="s">
        <v>6</v>
      </c>
      <c r="B29" s="383"/>
      <c r="C29" s="21">
        <v>7600</v>
      </c>
      <c r="D29" s="240" t="s">
        <v>7</v>
      </c>
      <c r="E29" s="241">
        <f>(E28+E22+E14+E6+C29)-C30</f>
        <v>68150</v>
      </c>
      <c r="F29" s="281">
        <f>E29/1936.27</f>
        <v>35.1965376729485</v>
      </c>
      <c r="G29" s="383" t="s">
        <v>6</v>
      </c>
      <c r="H29" s="383"/>
      <c r="I29" s="21">
        <v>11900</v>
      </c>
      <c r="J29" s="240" t="s">
        <v>7</v>
      </c>
      <c r="K29" s="241">
        <f>(K28+K22+K14+K6+I29)-I30</f>
        <v>58250</v>
      </c>
      <c r="L29" s="281">
        <f>K29/1936.27</f>
        <v>30.08361437196259</v>
      </c>
      <c r="M29" s="383" t="s">
        <v>6</v>
      </c>
      <c r="N29" s="383"/>
      <c r="O29" s="21">
        <v>2600</v>
      </c>
      <c r="P29" s="240" t="s">
        <v>7</v>
      </c>
      <c r="Q29" s="241">
        <f>(Q28+Q22+Q14+Q6+O29)-O30</f>
        <v>67650</v>
      </c>
      <c r="R29" s="281">
        <f>Q29/1936.27</f>
        <v>34.93830922340376</v>
      </c>
      <c r="S29" s="383" t="s">
        <v>6</v>
      </c>
      <c r="T29" s="383"/>
      <c r="U29" s="21">
        <v>10600</v>
      </c>
      <c r="V29" s="242" t="s">
        <v>7</v>
      </c>
      <c r="W29" s="241">
        <f>(W28+W22+W14+W6+U29)-U30</f>
        <v>67350</v>
      </c>
      <c r="X29" s="281">
        <f>W29/1936.27</f>
        <v>34.783372153676915</v>
      </c>
      <c r="Y29" s="383" t="s">
        <v>6</v>
      </c>
      <c r="Z29" s="383"/>
      <c r="AA29" s="21">
        <v>10450</v>
      </c>
      <c r="AB29" s="240" t="s">
        <v>7</v>
      </c>
      <c r="AC29" s="241">
        <f>(AC28+AC22+AC14+AC6+AA29)-AA30</f>
        <v>62750</v>
      </c>
      <c r="AD29" s="281">
        <f>AC29/1936.27</f>
        <v>32.407670417865276</v>
      </c>
    </row>
    <row r="30" spans="1:30" ht="19.5" customHeight="1" thickBot="1">
      <c r="A30" s="379" t="s">
        <v>8</v>
      </c>
      <c r="B30" s="379"/>
      <c r="C30" s="21">
        <v>4150</v>
      </c>
      <c r="D30" s="243" t="s">
        <v>9</v>
      </c>
      <c r="E30" s="244">
        <f>80000-E29</f>
        <v>11850</v>
      </c>
      <c r="F30" s="282">
        <f>E30/1936.27</f>
        <v>6.120014254210415</v>
      </c>
      <c r="G30" s="379" t="s">
        <v>8</v>
      </c>
      <c r="H30" s="379"/>
      <c r="I30" s="21">
        <v>3400</v>
      </c>
      <c r="J30" s="243" t="s">
        <v>9</v>
      </c>
      <c r="K30" s="244">
        <f>80000-K29</f>
        <v>21750</v>
      </c>
      <c r="L30" s="282">
        <f>K30/1936.27</f>
        <v>11.232937555196331</v>
      </c>
      <c r="M30" s="379" t="s">
        <v>8</v>
      </c>
      <c r="N30" s="379"/>
      <c r="O30" s="21">
        <v>1950</v>
      </c>
      <c r="P30" s="243" t="s">
        <v>9</v>
      </c>
      <c r="Q30" s="244">
        <f>80000-Q29</f>
        <v>12350</v>
      </c>
      <c r="R30" s="282">
        <f>Q30/1936.27</f>
        <v>6.378242703755158</v>
      </c>
      <c r="S30" s="379" t="s">
        <v>8</v>
      </c>
      <c r="T30" s="379"/>
      <c r="U30" s="21">
        <v>2700</v>
      </c>
      <c r="V30" s="245" t="s">
        <v>9</v>
      </c>
      <c r="W30" s="244">
        <f>80000-W29</f>
        <v>12650</v>
      </c>
      <c r="X30" s="282">
        <f>W30/1936.27</f>
        <v>6.533179773482004</v>
      </c>
      <c r="Y30" s="379" t="s">
        <v>8</v>
      </c>
      <c r="Z30" s="379"/>
      <c r="AA30" s="21">
        <v>2550</v>
      </c>
      <c r="AB30" s="243" t="s">
        <v>9</v>
      </c>
      <c r="AC30" s="244">
        <f>80000-AC29</f>
        <v>17250</v>
      </c>
      <c r="AD30" s="282">
        <f>AC30/1936.27</f>
        <v>8.908881509293643</v>
      </c>
    </row>
    <row r="31" spans="3:28" ht="19.5" customHeight="1" thickBot="1" thickTop="1">
      <c r="C31" s="40"/>
      <c r="D31" s="246"/>
      <c r="K31" s="42"/>
      <c r="Q31" s="21"/>
      <c r="AB31" s="247"/>
    </row>
    <row r="32" spans="1:28" ht="41.25" customHeight="1">
      <c r="A32" s="380" t="s">
        <v>250</v>
      </c>
      <c r="B32" s="378"/>
      <c r="C32" s="384" t="s">
        <v>251</v>
      </c>
      <c r="D32" s="385"/>
      <c r="E32" s="1"/>
      <c r="F32" s="2"/>
      <c r="G32" s="380" t="s">
        <v>11</v>
      </c>
      <c r="H32" s="378"/>
      <c r="I32" s="404" t="s">
        <v>12</v>
      </c>
      <c r="J32" s="405"/>
      <c r="K32" s="1"/>
      <c r="M32" s="377" t="s">
        <v>268</v>
      </c>
      <c r="N32" s="378"/>
      <c r="O32" s="384" t="s">
        <v>269</v>
      </c>
      <c r="P32" s="385"/>
      <c r="Q32" s="1"/>
      <c r="S32" s="380" t="s">
        <v>293</v>
      </c>
      <c r="T32" s="378"/>
      <c r="U32" s="390" t="s">
        <v>294</v>
      </c>
      <c r="V32" s="375"/>
      <c r="Y32" s="380" t="s">
        <v>10</v>
      </c>
      <c r="Z32" s="378"/>
      <c r="AA32" s="384" t="s">
        <v>345</v>
      </c>
      <c r="AB32" s="385"/>
    </row>
    <row r="33" spans="1:28" ht="28.5" customHeight="1" thickBot="1">
      <c r="A33" s="381"/>
      <c r="B33" s="382"/>
      <c r="C33" s="386"/>
      <c r="D33" s="387"/>
      <c r="E33" s="5"/>
      <c r="F33" s="6"/>
      <c r="G33" s="381" t="s">
        <v>15</v>
      </c>
      <c r="H33" s="382"/>
      <c r="I33" s="386" t="s">
        <v>16</v>
      </c>
      <c r="J33" s="387"/>
      <c r="K33" s="43"/>
      <c r="M33" s="381" t="s">
        <v>270</v>
      </c>
      <c r="N33" s="382"/>
      <c r="O33" s="386" t="s">
        <v>271</v>
      </c>
      <c r="P33" s="387"/>
      <c r="Q33" s="44"/>
      <c r="S33" s="381" t="s">
        <v>295</v>
      </c>
      <c r="T33" s="382"/>
      <c r="U33" s="394" t="s">
        <v>296</v>
      </c>
      <c r="V33" s="395"/>
      <c r="Y33" s="381" t="s">
        <v>13</v>
      </c>
      <c r="Z33" s="382"/>
      <c r="AA33" s="386" t="s">
        <v>14</v>
      </c>
      <c r="AB33" s="387"/>
    </row>
    <row r="34" spans="1:28" ht="19.5" customHeight="1">
      <c r="A34" s="8" t="s">
        <v>1</v>
      </c>
      <c r="B34" s="9" t="s">
        <v>2</v>
      </c>
      <c r="C34" s="9" t="s">
        <v>3</v>
      </c>
      <c r="D34" s="214" t="s">
        <v>5</v>
      </c>
      <c r="E34" s="10"/>
      <c r="G34" s="8" t="s">
        <v>1</v>
      </c>
      <c r="H34" s="9" t="s">
        <v>2</v>
      </c>
      <c r="I34" s="9" t="s">
        <v>3</v>
      </c>
      <c r="J34" s="11" t="s">
        <v>5</v>
      </c>
      <c r="K34" s="10"/>
      <c r="M34" s="8" t="s">
        <v>1</v>
      </c>
      <c r="N34" s="9" t="s">
        <v>2</v>
      </c>
      <c r="O34" s="9" t="s">
        <v>3</v>
      </c>
      <c r="P34" s="214" t="s">
        <v>4</v>
      </c>
      <c r="Q34" s="10"/>
      <c r="S34" s="8" t="s">
        <v>1</v>
      </c>
      <c r="T34" s="9" t="s">
        <v>2</v>
      </c>
      <c r="U34" s="9" t="s">
        <v>3</v>
      </c>
      <c r="V34" s="11" t="s">
        <v>5</v>
      </c>
      <c r="Y34" s="8" t="s">
        <v>1</v>
      </c>
      <c r="Z34" s="9" t="s">
        <v>2</v>
      </c>
      <c r="AA34" s="9" t="s">
        <v>3</v>
      </c>
      <c r="AB34" s="214" t="s">
        <v>5</v>
      </c>
    </row>
    <row r="35" spans="1:29" ht="19.5" customHeight="1">
      <c r="A35" s="30" t="s">
        <v>130</v>
      </c>
      <c r="B35" s="13" t="s">
        <v>25</v>
      </c>
      <c r="C35" s="30"/>
      <c r="D35" s="217">
        <v>850</v>
      </c>
      <c r="E35" s="45"/>
      <c r="G35" s="12" t="s">
        <v>260</v>
      </c>
      <c r="H35" s="13" t="s">
        <v>25</v>
      </c>
      <c r="I35" s="16"/>
      <c r="J35" s="18">
        <v>50</v>
      </c>
      <c r="K35" s="45"/>
      <c r="L35" s="17"/>
      <c r="M35" s="12" t="s">
        <v>272</v>
      </c>
      <c r="N35" s="13" t="s">
        <v>25</v>
      </c>
      <c r="O35" s="13"/>
      <c r="P35" s="216">
        <v>350</v>
      </c>
      <c r="Q35" s="45"/>
      <c r="R35" s="17"/>
      <c r="S35" s="12" t="s">
        <v>297</v>
      </c>
      <c r="T35" s="13" t="s">
        <v>25</v>
      </c>
      <c r="U35" s="13"/>
      <c r="V35" s="217">
        <v>50</v>
      </c>
      <c r="W35" s="46"/>
      <c r="X35" s="17"/>
      <c r="Y35" s="12" t="s">
        <v>129</v>
      </c>
      <c r="Z35" s="13"/>
      <c r="AA35" s="13"/>
      <c r="AB35" s="217">
        <v>350</v>
      </c>
      <c r="AC35" s="46"/>
    </row>
    <row r="36" spans="1:29" ht="19.5" customHeight="1" thickBot="1">
      <c r="A36" s="329"/>
      <c r="B36" s="13" t="s">
        <v>25</v>
      </c>
      <c r="C36" s="30" t="s">
        <v>252</v>
      </c>
      <c r="D36" s="217">
        <v>1250</v>
      </c>
      <c r="E36" s="45"/>
      <c r="G36" s="12"/>
      <c r="H36" s="13" t="s">
        <v>25</v>
      </c>
      <c r="I36" s="13" t="s">
        <v>261</v>
      </c>
      <c r="J36" s="18">
        <v>50</v>
      </c>
      <c r="K36" s="45"/>
      <c r="L36" s="17"/>
      <c r="M36" s="12"/>
      <c r="N36" s="13" t="s">
        <v>25</v>
      </c>
      <c r="O36" s="29" t="s">
        <v>273</v>
      </c>
      <c r="P36" s="216">
        <v>50</v>
      </c>
      <c r="Q36" s="45"/>
      <c r="R36" s="17"/>
      <c r="S36" s="12"/>
      <c r="T36" s="13" t="s">
        <v>25</v>
      </c>
      <c r="U36" s="13" t="s">
        <v>306</v>
      </c>
      <c r="V36" s="217">
        <v>500</v>
      </c>
      <c r="W36" s="46"/>
      <c r="X36" s="17"/>
      <c r="Y36" s="12"/>
      <c r="Z36" s="13" t="s">
        <v>25</v>
      </c>
      <c r="AA36" s="13" t="s">
        <v>274</v>
      </c>
      <c r="AB36" s="217">
        <v>3100</v>
      </c>
      <c r="AC36" s="46"/>
    </row>
    <row r="37" spans="1:29" ht="19.5" customHeight="1" thickBot="1">
      <c r="A37" s="47"/>
      <c r="B37" s="13" t="s">
        <v>25</v>
      </c>
      <c r="C37" s="23" t="s">
        <v>128</v>
      </c>
      <c r="D37" s="230">
        <v>3050</v>
      </c>
      <c r="E37" s="26">
        <f>SUM(D35:D37)</f>
        <v>5150</v>
      </c>
      <c r="G37" s="22"/>
      <c r="H37" s="13" t="s">
        <v>25</v>
      </c>
      <c r="I37" s="23" t="s">
        <v>126</v>
      </c>
      <c r="J37" s="37">
        <v>600</v>
      </c>
      <c r="K37" s="26">
        <f>SUM(J35:J37)</f>
        <v>700</v>
      </c>
      <c r="L37" s="17"/>
      <c r="M37" s="22"/>
      <c r="N37" s="13" t="s">
        <v>25</v>
      </c>
      <c r="O37" s="323" t="s">
        <v>286</v>
      </c>
      <c r="P37" s="221">
        <v>500</v>
      </c>
      <c r="Q37" s="26">
        <f>SUM(P35:P37)</f>
        <v>900</v>
      </c>
      <c r="R37" s="17"/>
      <c r="S37" s="22"/>
      <c r="T37" s="13" t="s">
        <v>25</v>
      </c>
      <c r="U37" s="333" t="s">
        <v>342</v>
      </c>
      <c r="V37" s="340">
        <v>250</v>
      </c>
      <c r="W37" s="26">
        <f>SUM(V35:V37)</f>
        <v>800</v>
      </c>
      <c r="X37" s="17"/>
      <c r="Y37" s="22"/>
      <c r="Z37" s="13" t="s">
        <v>25</v>
      </c>
      <c r="AA37" s="333" t="s">
        <v>379</v>
      </c>
      <c r="AB37" s="342">
        <v>50</v>
      </c>
      <c r="AC37" s="26">
        <f>SUM(AB35:AB37)</f>
        <v>3500</v>
      </c>
    </row>
    <row r="38" spans="1:29" ht="19.5" customHeight="1" thickBot="1">
      <c r="A38" s="235"/>
      <c r="B38" s="233" t="s">
        <v>26</v>
      </c>
      <c r="C38" s="352" t="s">
        <v>364</v>
      </c>
      <c r="D38" s="353">
        <v>400</v>
      </c>
      <c r="E38" s="45"/>
      <c r="G38" s="27" t="s">
        <v>134</v>
      </c>
      <c r="H38" s="19" t="s">
        <v>26</v>
      </c>
      <c r="I38" s="19"/>
      <c r="J38" s="223">
        <v>1100</v>
      </c>
      <c r="K38" s="45"/>
      <c r="L38" s="17"/>
      <c r="M38" s="27" t="s">
        <v>275</v>
      </c>
      <c r="N38" s="19" t="s">
        <v>26</v>
      </c>
      <c r="O38" s="19"/>
      <c r="P38" s="222">
        <v>750</v>
      </c>
      <c r="Q38" s="45"/>
      <c r="R38" s="17"/>
      <c r="S38" s="27" t="s">
        <v>299</v>
      </c>
      <c r="T38" s="19" t="s">
        <v>26</v>
      </c>
      <c r="U38" s="19"/>
      <c r="V38" s="223">
        <v>450</v>
      </c>
      <c r="W38" s="48"/>
      <c r="X38" s="17"/>
      <c r="Y38" s="27" t="s">
        <v>144</v>
      </c>
      <c r="Z38" s="19" t="s">
        <v>26</v>
      </c>
      <c r="AA38" s="19"/>
      <c r="AB38" s="223">
        <v>300</v>
      </c>
      <c r="AC38" s="48"/>
    </row>
    <row r="39" spans="1:29" ht="19.5" customHeight="1" thickBot="1">
      <c r="A39" s="218" t="s">
        <v>143</v>
      </c>
      <c r="B39" s="219" t="s">
        <v>26</v>
      </c>
      <c r="C39" s="219"/>
      <c r="D39" s="220">
        <v>450</v>
      </c>
      <c r="E39" s="45"/>
      <c r="G39" s="12" t="s">
        <v>137</v>
      </c>
      <c r="H39" s="19" t="s">
        <v>26</v>
      </c>
      <c r="I39" s="13"/>
      <c r="J39" s="217">
        <v>850</v>
      </c>
      <c r="K39" s="45"/>
      <c r="L39" s="17"/>
      <c r="M39" s="12" t="s">
        <v>276</v>
      </c>
      <c r="N39" s="19" t="s">
        <v>26</v>
      </c>
      <c r="O39" s="13"/>
      <c r="P39" s="216">
        <v>300</v>
      </c>
      <c r="Q39" s="45"/>
      <c r="R39" s="17"/>
      <c r="S39" s="12"/>
      <c r="T39" s="19" t="s">
        <v>26</v>
      </c>
      <c r="U39" s="16" t="s">
        <v>376</v>
      </c>
      <c r="V39" s="340">
        <v>1000</v>
      </c>
      <c r="W39" s="49"/>
      <c r="X39" s="17"/>
      <c r="Y39" s="12" t="s">
        <v>145</v>
      </c>
      <c r="Z39" s="19" t="s">
        <v>26</v>
      </c>
      <c r="AA39" s="13"/>
      <c r="AB39" s="217">
        <v>450</v>
      </c>
      <c r="AC39" s="49"/>
    </row>
    <row r="40" spans="1:29" ht="19.5" customHeight="1" thickBot="1">
      <c r="A40" s="231" t="s">
        <v>187</v>
      </c>
      <c r="B40" s="219" t="s">
        <v>26</v>
      </c>
      <c r="C40" s="219"/>
      <c r="D40" s="220">
        <v>300</v>
      </c>
      <c r="E40" s="45"/>
      <c r="G40" s="12" t="s">
        <v>139</v>
      </c>
      <c r="H40" s="19" t="s">
        <v>26</v>
      </c>
      <c r="I40" s="13"/>
      <c r="J40" s="217">
        <v>650</v>
      </c>
      <c r="K40" s="45"/>
      <c r="L40" s="17"/>
      <c r="M40" s="12" t="s">
        <v>277</v>
      </c>
      <c r="N40" s="19" t="s">
        <v>26</v>
      </c>
      <c r="O40" s="13"/>
      <c r="P40" s="216">
        <v>950</v>
      </c>
      <c r="Q40" s="45"/>
      <c r="R40" s="17"/>
      <c r="S40" s="12" t="s">
        <v>300</v>
      </c>
      <c r="T40" s="19" t="s">
        <v>26</v>
      </c>
      <c r="U40" s="13"/>
      <c r="V40" s="217">
        <v>450</v>
      </c>
      <c r="W40" s="49"/>
      <c r="X40" s="17"/>
      <c r="Y40" s="12"/>
      <c r="Z40" s="19" t="s">
        <v>26</v>
      </c>
      <c r="AA40" s="16" t="s">
        <v>343</v>
      </c>
      <c r="AB40" s="340">
        <v>350</v>
      </c>
      <c r="AC40" s="49"/>
    </row>
    <row r="41" spans="1:29" ht="19.5" customHeight="1" thickBot="1">
      <c r="A41" s="12"/>
      <c r="B41" s="13" t="s">
        <v>26</v>
      </c>
      <c r="C41" s="16" t="s">
        <v>336</v>
      </c>
      <c r="D41" s="340">
        <v>650</v>
      </c>
      <c r="E41" s="45"/>
      <c r="G41" s="12"/>
      <c r="H41" s="19" t="s">
        <v>26</v>
      </c>
      <c r="I41" s="339" t="s">
        <v>365</v>
      </c>
      <c r="J41" s="340">
        <v>600</v>
      </c>
      <c r="K41" s="45"/>
      <c r="L41" s="17"/>
      <c r="M41" s="12" t="s">
        <v>280</v>
      </c>
      <c r="N41" s="19" t="s">
        <v>26</v>
      </c>
      <c r="O41" s="30"/>
      <c r="P41" s="216">
        <v>450</v>
      </c>
      <c r="Q41" s="45"/>
      <c r="R41" s="17"/>
      <c r="S41" s="12" t="s">
        <v>298</v>
      </c>
      <c r="T41" s="19" t="s">
        <v>26</v>
      </c>
      <c r="U41" s="30"/>
      <c r="V41" s="217">
        <v>700</v>
      </c>
      <c r="W41" s="49"/>
      <c r="X41" s="17"/>
      <c r="Y41" s="12"/>
      <c r="Z41" s="19" t="s">
        <v>26</v>
      </c>
      <c r="AA41" s="30" t="s">
        <v>279</v>
      </c>
      <c r="AB41" s="217">
        <v>500</v>
      </c>
      <c r="AC41" s="49"/>
    </row>
    <row r="42" spans="1:29" ht="19.5" customHeight="1" thickBot="1">
      <c r="A42" s="12"/>
      <c r="B42" s="13" t="s">
        <v>26</v>
      </c>
      <c r="C42" s="16" t="s">
        <v>337</v>
      </c>
      <c r="D42" s="340">
        <v>400</v>
      </c>
      <c r="E42" s="45"/>
      <c r="G42" s="12"/>
      <c r="H42" s="19" t="s">
        <v>26</v>
      </c>
      <c r="I42" s="13" t="s">
        <v>132</v>
      </c>
      <c r="J42" s="217">
        <v>1600</v>
      </c>
      <c r="K42" s="45"/>
      <c r="L42" s="17"/>
      <c r="M42" s="12"/>
      <c r="N42" s="19" t="s">
        <v>26</v>
      </c>
      <c r="O42" s="16" t="s">
        <v>370</v>
      </c>
      <c r="P42" s="334">
        <v>950</v>
      </c>
      <c r="Q42" s="45"/>
      <c r="R42" s="17"/>
      <c r="S42" s="12"/>
      <c r="T42" s="19" t="s">
        <v>26</v>
      </c>
      <c r="U42" s="13" t="s">
        <v>307</v>
      </c>
      <c r="V42" s="217">
        <v>3100</v>
      </c>
      <c r="W42" s="49"/>
      <c r="X42" s="17"/>
      <c r="Y42" s="12"/>
      <c r="Z42" s="19" t="s">
        <v>26</v>
      </c>
      <c r="AA42" s="13" t="s">
        <v>135</v>
      </c>
      <c r="AB42" s="217">
        <v>1500</v>
      </c>
      <c r="AC42" s="49"/>
    </row>
    <row r="43" spans="1:29" ht="19.5" customHeight="1" thickBot="1">
      <c r="A43" s="12"/>
      <c r="B43" s="13" t="s">
        <v>26</v>
      </c>
      <c r="C43" s="16" t="s">
        <v>147</v>
      </c>
      <c r="D43" s="340">
        <v>400</v>
      </c>
      <c r="E43" s="45"/>
      <c r="G43" s="12"/>
      <c r="H43" s="19" t="s">
        <v>26</v>
      </c>
      <c r="I43" s="16" t="s">
        <v>366</v>
      </c>
      <c r="J43" s="340">
        <v>250</v>
      </c>
      <c r="K43" s="45"/>
      <c r="L43" s="17"/>
      <c r="M43" s="12"/>
      <c r="N43" s="19" t="s">
        <v>26</v>
      </c>
      <c r="O43" s="16" t="s">
        <v>371</v>
      </c>
      <c r="P43" s="334">
        <v>150</v>
      </c>
      <c r="Q43" s="45"/>
      <c r="R43" s="17"/>
      <c r="S43" s="12"/>
      <c r="T43" s="19" t="s">
        <v>26</v>
      </c>
      <c r="U43" s="13" t="s">
        <v>142</v>
      </c>
      <c r="V43" s="217">
        <v>600</v>
      </c>
      <c r="W43" s="49"/>
      <c r="X43" s="17"/>
      <c r="Y43" s="12"/>
      <c r="Z43" s="19" t="s">
        <v>26</v>
      </c>
      <c r="AA43" s="16" t="s">
        <v>380</v>
      </c>
      <c r="AB43" s="340">
        <v>450</v>
      </c>
      <c r="AC43" s="49"/>
    </row>
    <row r="44" spans="1:29" ht="19.5" customHeight="1" thickBot="1">
      <c r="A44" s="12"/>
      <c r="B44" s="13" t="s">
        <v>26</v>
      </c>
      <c r="C44" s="13" t="s">
        <v>174</v>
      </c>
      <c r="D44" s="217">
        <v>550</v>
      </c>
      <c r="G44" s="31"/>
      <c r="H44" s="19" t="s">
        <v>26</v>
      </c>
      <c r="I44" s="335" t="s">
        <v>339</v>
      </c>
      <c r="J44" s="344">
        <v>200</v>
      </c>
      <c r="L44" s="17"/>
      <c r="M44" s="31"/>
      <c r="N44" s="19" t="s">
        <v>26</v>
      </c>
      <c r="O44" s="32" t="s">
        <v>287</v>
      </c>
      <c r="P44" s="221">
        <v>900</v>
      </c>
      <c r="R44" s="17"/>
      <c r="S44" s="31"/>
      <c r="T44" s="19" t="s">
        <v>26</v>
      </c>
      <c r="U44" s="32" t="s">
        <v>308</v>
      </c>
      <c r="V44" s="227">
        <v>550</v>
      </c>
      <c r="W44" s="50"/>
      <c r="X44" s="17"/>
      <c r="Y44" s="31"/>
      <c r="Z44" s="19" t="s">
        <v>26</v>
      </c>
      <c r="AA44" s="32" t="s">
        <v>314</v>
      </c>
      <c r="AB44" s="248">
        <v>500</v>
      </c>
      <c r="AC44" s="50"/>
    </row>
    <row r="45" spans="1:29" ht="19.5" customHeight="1" thickBot="1">
      <c r="A45" s="35"/>
      <c r="B45" s="23" t="s">
        <v>26</v>
      </c>
      <c r="C45" s="23" t="s">
        <v>180</v>
      </c>
      <c r="D45" s="230">
        <v>400</v>
      </c>
      <c r="E45" s="26">
        <f>SUM(D38:D45)</f>
        <v>3550</v>
      </c>
      <c r="G45" s="35"/>
      <c r="H45" s="19" t="s">
        <v>26</v>
      </c>
      <c r="I45" s="23" t="s">
        <v>110</v>
      </c>
      <c r="J45" s="230">
        <v>600</v>
      </c>
      <c r="K45" s="26">
        <f>SUM(J38:J45)</f>
        <v>5850</v>
      </c>
      <c r="L45" s="17"/>
      <c r="M45" s="35"/>
      <c r="N45" s="19" t="s">
        <v>26</v>
      </c>
      <c r="O45" s="23" t="s">
        <v>288</v>
      </c>
      <c r="P45" s="229">
        <v>800</v>
      </c>
      <c r="Q45" s="26">
        <f>SUM(P38:P45)</f>
        <v>5250</v>
      </c>
      <c r="R45" s="17"/>
      <c r="S45" s="35"/>
      <c r="T45" s="19" t="s">
        <v>26</v>
      </c>
      <c r="U45" s="23" t="s">
        <v>278</v>
      </c>
      <c r="V45" s="230">
        <v>2000</v>
      </c>
      <c r="W45" s="26">
        <f>SUM(V38:V45)</f>
        <v>8850</v>
      </c>
      <c r="X45" s="17"/>
      <c r="Y45" s="35"/>
      <c r="Z45" s="19" t="s">
        <v>26</v>
      </c>
      <c r="AA45" s="333" t="s">
        <v>381</v>
      </c>
      <c r="AB45" s="342">
        <v>200</v>
      </c>
      <c r="AC45" s="26">
        <f>SUM(AB38:AB45)</f>
        <v>4250</v>
      </c>
    </row>
    <row r="46" spans="1:29" ht="19.5" customHeight="1">
      <c r="A46" s="27" t="s">
        <v>150</v>
      </c>
      <c r="B46" s="19" t="s">
        <v>27</v>
      </c>
      <c r="C46" s="19"/>
      <c r="D46" s="222">
        <v>550</v>
      </c>
      <c r="E46" s="45"/>
      <c r="G46" s="27" t="s">
        <v>262</v>
      </c>
      <c r="H46" s="19" t="s">
        <v>27</v>
      </c>
      <c r="I46" s="19"/>
      <c r="J46" s="222">
        <v>900</v>
      </c>
      <c r="K46" s="45"/>
      <c r="L46" s="17"/>
      <c r="M46" s="27"/>
      <c r="N46" s="19" t="s">
        <v>27</v>
      </c>
      <c r="O46" s="9" t="s">
        <v>372</v>
      </c>
      <c r="P46" s="348">
        <v>500</v>
      </c>
      <c r="Q46" s="45"/>
      <c r="R46" s="17"/>
      <c r="S46" s="27" t="s">
        <v>301</v>
      </c>
      <c r="T46" s="19" t="s">
        <v>27</v>
      </c>
      <c r="U46" s="19"/>
      <c r="V46" s="222">
        <v>50</v>
      </c>
      <c r="W46" s="49"/>
      <c r="X46" s="17"/>
      <c r="Y46" s="27" t="s">
        <v>315</v>
      </c>
      <c r="Z46" s="19" t="s">
        <v>27</v>
      </c>
      <c r="AA46" s="19"/>
      <c r="AB46" s="222">
        <v>1600</v>
      </c>
      <c r="AC46" s="49"/>
    </row>
    <row r="47" spans="1:29" ht="19.5" customHeight="1">
      <c r="A47" s="12" t="s">
        <v>153</v>
      </c>
      <c r="B47" s="13" t="s">
        <v>27</v>
      </c>
      <c r="C47" s="13"/>
      <c r="D47" s="216">
        <v>50</v>
      </c>
      <c r="E47" s="45"/>
      <c r="G47" s="12" t="s">
        <v>151</v>
      </c>
      <c r="H47" s="13" t="s">
        <v>27</v>
      </c>
      <c r="I47" s="13"/>
      <c r="J47" s="216">
        <v>350</v>
      </c>
      <c r="K47" s="45"/>
      <c r="L47" s="17"/>
      <c r="M47" s="38" t="s">
        <v>281</v>
      </c>
      <c r="N47" s="13" t="s">
        <v>27</v>
      </c>
      <c r="O47" s="13"/>
      <c r="P47" s="216">
        <v>2000</v>
      </c>
      <c r="Q47" s="45"/>
      <c r="R47" s="17"/>
      <c r="S47" s="38" t="s">
        <v>302</v>
      </c>
      <c r="T47" s="13" t="s">
        <v>27</v>
      </c>
      <c r="U47" s="13"/>
      <c r="V47" s="216">
        <v>2500</v>
      </c>
      <c r="W47" s="49"/>
      <c r="X47" s="17"/>
      <c r="Y47" s="12" t="s">
        <v>152</v>
      </c>
      <c r="Z47" s="13" t="s">
        <v>27</v>
      </c>
      <c r="AA47" s="13"/>
      <c r="AB47" s="216">
        <v>800</v>
      </c>
      <c r="AC47" s="49"/>
    </row>
    <row r="48" spans="1:29" ht="19.5" customHeight="1">
      <c r="A48" s="38" t="s">
        <v>155</v>
      </c>
      <c r="B48" s="13" t="s">
        <v>27</v>
      </c>
      <c r="C48" s="13"/>
      <c r="D48" s="216">
        <v>450</v>
      </c>
      <c r="E48" s="45"/>
      <c r="G48" s="38"/>
      <c r="H48" s="13" t="s">
        <v>27</v>
      </c>
      <c r="I48" s="16" t="s">
        <v>367</v>
      </c>
      <c r="J48" s="334">
        <v>2200</v>
      </c>
      <c r="K48" s="45"/>
      <c r="L48" s="17"/>
      <c r="M48" s="38" t="s">
        <v>282</v>
      </c>
      <c r="N48" s="13" t="s">
        <v>27</v>
      </c>
      <c r="P48" s="216">
        <v>600</v>
      </c>
      <c r="Q48" s="45"/>
      <c r="R48" s="17"/>
      <c r="S48" s="38" t="s">
        <v>303</v>
      </c>
      <c r="T48" s="13" t="s">
        <v>27</v>
      </c>
      <c r="U48" s="13"/>
      <c r="V48" s="216">
        <v>550</v>
      </c>
      <c r="W48" s="50"/>
      <c r="X48" s="17"/>
      <c r="Y48" s="38"/>
      <c r="Z48" s="13" t="s">
        <v>27</v>
      </c>
      <c r="AA48" s="16" t="s">
        <v>382</v>
      </c>
      <c r="AB48" s="334">
        <v>1600</v>
      </c>
      <c r="AC48" s="50"/>
    </row>
    <row r="49" spans="1:29" ht="19.5" customHeight="1">
      <c r="A49" s="12" t="s">
        <v>162</v>
      </c>
      <c r="B49" s="13" t="s">
        <v>27</v>
      </c>
      <c r="C49" s="13"/>
      <c r="D49" s="216">
        <v>500</v>
      </c>
      <c r="E49" s="45"/>
      <c r="G49" s="218"/>
      <c r="H49" s="219" t="s">
        <v>27</v>
      </c>
      <c r="I49" s="219" t="s">
        <v>263</v>
      </c>
      <c r="J49" s="216">
        <v>4500</v>
      </c>
      <c r="K49" s="45"/>
      <c r="L49" s="17"/>
      <c r="M49" s="231"/>
      <c r="N49" s="13" t="s">
        <v>27</v>
      </c>
      <c r="O49" s="16" t="s">
        <v>373</v>
      </c>
      <c r="P49" s="334">
        <v>200</v>
      </c>
      <c r="Q49" s="45"/>
      <c r="R49" s="17"/>
      <c r="S49" s="231"/>
      <c r="T49" s="13" t="s">
        <v>27</v>
      </c>
      <c r="U49" s="13" t="s">
        <v>309</v>
      </c>
      <c r="V49" s="216">
        <v>4000</v>
      </c>
      <c r="W49" s="49"/>
      <c r="X49" s="17"/>
      <c r="Y49" s="218" t="s">
        <v>160</v>
      </c>
      <c r="Z49" s="219" t="s">
        <v>27</v>
      </c>
      <c r="AA49" s="219"/>
      <c r="AB49" s="216">
        <v>600</v>
      </c>
      <c r="AC49" s="49"/>
    </row>
    <row r="50" spans="1:29" ht="19.5" customHeight="1">
      <c r="A50" s="12"/>
      <c r="B50" s="13" t="s">
        <v>27</v>
      </c>
      <c r="C50" s="13" t="s">
        <v>253</v>
      </c>
      <c r="D50" s="216">
        <v>3100</v>
      </c>
      <c r="E50" s="45"/>
      <c r="G50" s="12"/>
      <c r="H50" s="13" t="s">
        <v>27</v>
      </c>
      <c r="I50" s="13" t="s">
        <v>264</v>
      </c>
      <c r="J50" s="216">
        <v>1000</v>
      </c>
      <c r="K50" s="51"/>
      <c r="L50" s="17"/>
      <c r="M50" s="12" t="s">
        <v>283</v>
      </c>
      <c r="N50" s="13" t="s">
        <v>27</v>
      </c>
      <c r="O50" s="13"/>
      <c r="P50" s="216">
        <v>350</v>
      </c>
      <c r="Q50" s="45"/>
      <c r="R50" s="17"/>
      <c r="S50" s="12"/>
      <c r="T50" s="13" t="s">
        <v>27</v>
      </c>
      <c r="U50" s="13" t="s">
        <v>157</v>
      </c>
      <c r="V50" s="216">
        <v>500</v>
      </c>
      <c r="W50" s="49"/>
      <c r="X50" s="17"/>
      <c r="Y50" s="12"/>
      <c r="Z50" s="13" t="s">
        <v>27</v>
      </c>
      <c r="AA50" s="13" t="s">
        <v>316</v>
      </c>
      <c r="AB50" s="216">
        <v>800</v>
      </c>
      <c r="AC50" s="49"/>
    </row>
    <row r="51" spans="1:29" ht="19.5" customHeight="1">
      <c r="A51" s="12"/>
      <c r="B51" s="13" t="s">
        <v>27</v>
      </c>
      <c r="C51" s="13" t="s">
        <v>254</v>
      </c>
      <c r="D51" s="216">
        <v>2550</v>
      </c>
      <c r="E51" s="45"/>
      <c r="G51" s="12"/>
      <c r="H51" s="13" t="s">
        <v>27</v>
      </c>
      <c r="I51" s="13" t="s">
        <v>265</v>
      </c>
      <c r="J51" s="216">
        <v>1800</v>
      </c>
      <c r="K51" s="45"/>
      <c r="L51" s="17"/>
      <c r="M51" s="12"/>
      <c r="N51" s="13" t="s">
        <v>27</v>
      </c>
      <c r="O51" s="16" t="s">
        <v>341</v>
      </c>
      <c r="P51" s="334">
        <v>550</v>
      </c>
      <c r="Q51" s="45"/>
      <c r="R51" s="17"/>
      <c r="S51" s="12"/>
      <c r="T51" s="13" t="s">
        <v>27</v>
      </c>
      <c r="U51" s="13" t="s">
        <v>310</v>
      </c>
      <c r="V51" s="216">
        <v>1100</v>
      </c>
      <c r="W51" s="49"/>
      <c r="X51" s="17"/>
      <c r="Y51" s="12"/>
      <c r="Z51" s="13" t="s">
        <v>27</v>
      </c>
      <c r="AA51" s="13" t="s">
        <v>317</v>
      </c>
      <c r="AB51" s="216">
        <v>4500</v>
      </c>
      <c r="AC51" s="49"/>
    </row>
    <row r="52" spans="1:29" ht="19.5" customHeight="1" thickBot="1">
      <c r="A52" s="12"/>
      <c r="B52" s="13" t="s">
        <v>27</v>
      </c>
      <c r="C52" s="16" t="s">
        <v>338</v>
      </c>
      <c r="D52" s="334">
        <v>7800</v>
      </c>
      <c r="E52" s="45"/>
      <c r="G52" s="12"/>
      <c r="H52" s="13" t="s">
        <v>27</v>
      </c>
      <c r="I52" s="16" t="s">
        <v>340</v>
      </c>
      <c r="J52" s="334">
        <v>2100</v>
      </c>
      <c r="K52" s="45"/>
      <c r="L52" s="17"/>
      <c r="M52" s="12"/>
      <c r="N52" s="13" t="s">
        <v>27</v>
      </c>
      <c r="O52" s="16" t="s">
        <v>374</v>
      </c>
      <c r="P52" s="334">
        <v>300</v>
      </c>
      <c r="Q52" s="45"/>
      <c r="R52" s="17"/>
      <c r="S52" s="12"/>
      <c r="T52" s="13" t="s">
        <v>27</v>
      </c>
      <c r="U52" s="16" t="s">
        <v>377</v>
      </c>
      <c r="V52" s="334">
        <v>600</v>
      </c>
      <c r="W52" s="49"/>
      <c r="X52" s="17"/>
      <c r="Y52" s="12"/>
      <c r="Z52" s="13" t="s">
        <v>27</v>
      </c>
      <c r="AA52" s="13" t="s">
        <v>318</v>
      </c>
      <c r="AB52" s="216">
        <v>2200</v>
      </c>
      <c r="AC52" s="49"/>
    </row>
    <row r="53" spans="1:29" ht="19.5" customHeight="1" thickBot="1">
      <c r="A53" s="35"/>
      <c r="B53" s="23" t="s">
        <v>27</v>
      </c>
      <c r="C53" s="23" t="s">
        <v>255</v>
      </c>
      <c r="D53" s="229">
        <v>650</v>
      </c>
      <c r="E53" s="36">
        <f>SUM(D46:D53)</f>
        <v>15650</v>
      </c>
      <c r="G53" s="35"/>
      <c r="H53" s="23" t="s">
        <v>27</v>
      </c>
      <c r="I53" s="23" t="s">
        <v>266</v>
      </c>
      <c r="J53" s="229">
        <v>700</v>
      </c>
      <c r="K53" s="26">
        <f>SUM(J46:J53)</f>
        <v>13550</v>
      </c>
      <c r="L53" s="17"/>
      <c r="M53" s="35"/>
      <c r="N53" s="23" t="s">
        <v>27</v>
      </c>
      <c r="O53" s="23" t="s">
        <v>289</v>
      </c>
      <c r="P53" s="229">
        <v>450</v>
      </c>
      <c r="Q53" s="26">
        <f>SUM(P46:P53)</f>
        <v>4950</v>
      </c>
      <c r="R53" s="17"/>
      <c r="S53" s="35"/>
      <c r="T53" s="23" t="s">
        <v>27</v>
      </c>
      <c r="U53" s="23" t="s">
        <v>311</v>
      </c>
      <c r="V53" s="229">
        <v>550</v>
      </c>
      <c r="W53" s="26">
        <f>SUM(V46:V53)</f>
        <v>9850</v>
      </c>
      <c r="X53" s="17"/>
      <c r="Y53" s="35"/>
      <c r="Z53" s="23" t="s">
        <v>27</v>
      </c>
      <c r="AA53" s="23" t="s">
        <v>319</v>
      </c>
      <c r="AB53" s="229">
        <v>1100</v>
      </c>
      <c r="AC53" s="26">
        <f>SUM(AB46:AB53)</f>
        <v>13200</v>
      </c>
    </row>
    <row r="54" spans="1:29" ht="19.5" customHeight="1">
      <c r="A54" s="235" t="s">
        <v>171</v>
      </c>
      <c r="B54" s="233" t="s">
        <v>28</v>
      </c>
      <c r="C54" s="233"/>
      <c r="D54" s="234">
        <v>5200</v>
      </c>
      <c r="E54" s="45"/>
      <c r="G54" s="237" t="s">
        <v>168</v>
      </c>
      <c r="H54" s="219" t="s">
        <v>28</v>
      </c>
      <c r="I54" s="219"/>
      <c r="J54" s="280">
        <v>9350</v>
      </c>
      <c r="K54" s="45"/>
      <c r="L54" s="17"/>
      <c r="M54" s="27" t="s">
        <v>285</v>
      </c>
      <c r="N54" s="19" t="s">
        <v>28</v>
      </c>
      <c r="O54" s="19"/>
      <c r="P54" s="222">
        <v>750</v>
      </c>
      <c r="Q54" s="45"/>
      <c r="R54" s="17"/>
      <c r="S54" s="232" t="s">
        <v>304</v>
      </c>
      <c r="T54" s="233" t="s">
        <v>28</v>
      </c>
      <c r="U54" s="269"/>
      <c r="V54" s="234">
        <v>7500</v>
      </c>
      <c r="W54" s="49"/>
      <c r="X54" s="17"/>
      <c r="Y54" s="237"/>
      <c r="Z54" s="219" t="s">
        <v>28</v>
      </c>
      <c r="AA54" s="202" t="s">
        <v>344</v>
      </c>
      <c r="AB54" s="345">
        <v>3500</v>
      </c>
      <c r="AC54" s="49"/>
    </row>
    <row r="55" spans="1:29" ht="19.5" customHeight="1">
      <c r="A55" s="218" t="s">
        <v>188</v>
      </c>
      <c r="B55" s="219" t="s">
        <v>28</v>
      </c>
      <c r="C55" s="219"/>
      <c r="D55" s="220">
        <v>900</v>
      </c>
      <c r="E55" s="45"/>
      <c r="G55" s="231" t="s">
        <v>165</v>
      </c>
      <c r="H55" s="219" t="s">
        <v>28</v>
      </c>
      <c r="I55" s="219"/>
      <c r="J55" s="220">
        <v>1650</v>
      </c>
      <c r="K55" s="45"/>
      <c r="L55" s="17"/>
      <c r="M55" s="12"/>
      <c r="N55" s="13" t="s">
        <v>28</v>
      </c>
      <c r="O55" s="16" t="s">
        <v>206</v>
      </c>
      <c r="P55" s="334">
        <v>1400</v>
      </c>
      <c r="Q55" s="45"/>
      <c r="R55" s="17"/>
      <c r="S55" s="237" t="s">
        <v>305</v>
      </c>
      <c r="T55" s="219" t="s">
        <v>28</v>
      </c>
      <c r="U55" s="270"/>
      <c r="V55" s="220">
        <v>4900</v>
      </c>
      <c r="W55" s="49"/>
      <c r="X55" s="17"/>
      <c r="Y55" s="231" t="s">
        <v>166</v>
      </c>
      <c r="Z55" s="219" t="s">
        <v>28</v>
      </c>
      <c r="AA55" s="219"/>
      <c r="AB55" s="220">
        <v>500</v>
      </c>
      <c r="AC55" s="49"/>
    </row>
    <row r="56" spans="1:29" ht="19.5" customHeight="1">
      <c r="A56" s="12" t="s">
        <v>256</v>
      </c>
      <c r="B56" s="13" t="s">
        <v>28</v>
      </c>
      <c r="C56" s="13"/>
      <c r="D56" s="216">
        <v>1750</v>
      </c>
      <c r="E56" s="45"/>
      <c r="G56" s="12"/>
      <c r="H56" s="13" t="s">
        <v>28</v>
      </c>
      <c r="I56" s="13" t="s">
        <v>267</v>
      </c>
      <c r="J56" s="216">
        <v>22500</v>
      </c>
      <c r="K56" s="45"/>
      <c r="L56" s="17"/>
      <c r="M56" s="12"/>
      <c r="N56" s="13" t="s">
        <v>28</v>
      </c>
      <c r="O56" s="13" t="s">
        <v>290</v>
      </c>
      <c r="P56" s="216">
        <v>1200</v>
      </c>
      <c r="Q56" s="45"/>
      <c r="R56" s="17"/>
      <c r="S56" s="12" t="s">
        <v>312</v>
      </c>
      <c r="T56" s="13" t="s">
        <v>28</v>
      </c>
      <c r="U56" s="29"/>
      <c r="V56" s="216">
        <v>2350</v>
      </c>
      <c r="W56" s="49"/>
      <c r="X56" s="17"/>
      <c r="Y56" s="12"/>
      <c r="Z56" s="13" t="s">
        <v>28</v>
      </c>
      <c r="AA56" s="16" t="s">
        <v>383</v>
      </c>
      <c r="AB56" s="334">
        <v>6300</v>
      </c>
      <c r="AC56" s="49"/>
    </row>
    <row r="57" spans="1:29" ht="19.5" customHeight="1">
      <c r="A57" s="12"/>
      <c r="B57" s="13" t="s">
        <v>28</v>
      </c>
      <c r="C57" s="30" t="s">
        <v>257</v>
      </c>
      <c r="D57" s="216">
        <v>7000</v>
      </c>
      <c r="E57" s="45"/>
      <c r="G57" s="12"/>
      <c r="H57" s="13" t="s">
        <v>28</v>
      </c>
      <c r="I57" s="30" t="s">
        <v>169</v>
      </c>
      <c r="J57" s="216">
        <v>850</v>
      </c>
      <c r="K57" s="45"/>
      <c r="L57" s="17"/>
      <c r="M57" s="12"/>
      <c r="N57" s="13" t="s">
        <v>28</v>
      </c>
      <c r="O57" s="13" t="s">
        <v>291</v>
      </c>
      <c r="P57" s="216">
        <v>550</v>
      </c>
      <c r="Q57" s="45"/>
      <c r="R57" s="17"/>
      <c r="S57" s="325"/>
      <c r="T57" s="13" t="s">
        <v>28</v>
      </c>
      <c r="U57" s="20" t="s">
        <v>313</v>
      </c>
      <c r="V57" s="216">
        <v>5000</v>
      </c>
      <c r="W57" s="49"/>
      <c r="X57" s="17"/>
      <c r="Y57" s="12"/>
      <c r="Z57" s="13" t="s">
        <v>28</v>
      </c>
      <c r="AA57" s="30" t="s">
        <v>320</v>
      </c>
      <c r="AB57" s="216">
        <v>16500</v>
      </c>
      <c r="AC57" s="49"/>
    </row>
    <row r="58" spans="1:29" ht="19.5" customHeight="1" thickBot="1">
      <c r="A58" s="12"/>
      <c r="B58" s="13" t="s">
        <v>28</v>
      </c>
      <c r="C58" s="30" t="s">
        <v>258</v>
      </c>
      <c r="D58" s="216">
        <v>11000</v>
      </c>
      <c r="E58" s="45"/>
      <c r="G58" s="12"/>
      <c r="H58" s="13" t="s">
        <v>28</v>
      </c>
      <c r="I58" s="339" t="s">
        <v>368</v>
      </c>
      <c r="J58" s="334">
        <v>550</v>
      </c>
      <c r="K58" s="45"/>
      <c r="L58" s="17"/>
      <c r="M58" s="12"/>
      <c r="N58" s="13" t="s">
        <v>28</v>
      </c>
      <c r="O58" s="13" t="s">
        <v>292</v>
      </c>
      <c r="P58" s="216">
        <v>8100</v>
      </c>
      <c r="Q58" s="45"/>
      <c r="R58" s="17"/>
      <c r="S58" s="325"/>
      <c r="T58" s="13" t="s">
        <v>28</v>
      </c>
      <c r="U58" s="354" t="s">
        <v>378</v>
      </c>
      <c r="V58" s="334">
        <v>200</v>
      </c>
      <c r="W58" s="49"/>
      <c r="X58" s="17"/>
      <c r="Y58" s="12"/>
      <c r="Z58" s="13" t="s">
        <v>28</v>
      </c>
      <c r="AA58" s="30" t="s">
        <v>321</v>
      </c>
      <c r="AB58" s="216">
        <v>5850</v>
      </c>
      <c r="AC58" s="49"/>
    </row>
    <row r="59" spans="1:29" ht="19.5" customHeight="1" thickBot="1">
      <c r="A59" s="35"/>
      <c r="B59" s="23" t="s">
        <v>28</v>
      </c>
      <c r="C59" s="23" t="s">
        <v>259</v>
      </c>
      <c r="D59" s="229">
        <v>10000</v>
      </c>
      <c r="E59" s="36">
        <f>SUM(D54:D59)</f>
        <v>35850</v>
      </c>
      <c r="G59" s="35"/>
      <c r="H59" s="23" t="s">
        <v>28</v>
      </c>
      <c r="I59" s="333" t="s">
        <v>369</v>
      </c>
      <c r="J59" s="343">
        <v>10200</v>
      </c>
      <c r="K59" s="26">
        <f>SUM(J54:J59)</f>
        <v>45100</v>
      </c>
      <c r="L59" s="17"/>
      <c r="M59" s="35"/>
      <c r="N59" s="23" t="s">
        <v>28</v>
      </c>
      <c r="O59" s="333" t="s">
        <v>375</v>
      </c>
      <c r="P59" s="336">
        <v>600</v>
      </c>
      <c r="Q59" s="26">
        <f>SUM(P54:P59)</f>
        <v>12600</v>
      </c>
      <c r="R59" s="17"/>
      <c r="S59" s="326"/>
      <c r="T59" s="23" t="s">
        <v>28</v>
      </c>
      <c r="U59" s="327" t="s">
        <v>284</v>
      </c>
      <c r="V59" s="221">
        <v>1150</v>
      </c>
      <c r="W59" s="26">
        <f>SUM(V54:V59)</f>
        <v>21100</v>
      </c>
      <c r="X59" s="17"/>
      <c r="Y59" s="35"/>
      <c r="Z59" s="23" t="s">
        <v>28</v>
      </c>
      <c r="AA59" s="23" t="s">
        <v>189</v>
      </c>
      <c r="AB59" s="229">
        <v>800</v>
      </c>
      <c r="AC59" s="26">
        <f>SUM(AB54:AB59)</f>
        <v>33450</v>
      </c>
    </row>
    <row r="60" spans="1:30" ht="19.5" customHeight="1" thickTop="1">
      <c r="A60" s="383" t="s">
        <v>6</v>
      </c>
      <c r="B60" s="383"/>
      <c r="C60" s="21">
        <v>3000</v>
      </c>
      <c r="D60" s="240" t="s">
        <v>7</v>
      </c>
      <c r="E60" s="241">
        <f>(E59+E53+E45+E37+C60)-C61</f>
        <v>61100</v>
      </c>
      <c r="F60" s="281">
        <f>E60/1936.27</f>
        <v>31.555516534367623</v>
      </c>
      <c r="G60" s="383" t="s">
        <v>6</v>
      </c>
      <c r="H60" s="383"/>
      <c r="I60" s="21">
        <v>5800</v>
      </c>
      <c r="J60" s="242" t="s">
        <v>7</v>
      </c>
      <c r="K60" s="241">
        <f>(K59+K53+K45+K37+I60)-I61</f>
        <v>67800</v>
      </c>
      <c r="L60" s="281">
        <f>K60/1936.27</f>
        <v>35.015777758267184</v>
      </c>
      <c r="M60" s="383" t="s">
        <v>6</v>
      </c>
      <c r="N60" s="383"/>
      <c r="O60" s="21">
        <v>23200</v>
      </c>
      <c r="P60" s="240" t="s">
        <v>7</v>
      </c>
      <c r="Q60" s="241">
        <f>(Q59+Q53+Q45+Q37+O60)-O61</f>
        <v>42400</v>
      </c>
      <c r="R60" s="281">
        <f>Q60/1936.27</f>
        <v>21.897772521394227</v>
      </c>
      <c r="S60" s="383" t="s">
        <v>6</v>
      </c>
      <c r="T60" s="383"/>
      <c r="U60" s="21">
        <v>2850</v>
      </c>
      <c r="V60" s="242" t="s">
        <v>7</v>
      </c>
      <c r="W60" s="241">
        <f>(W59+W53+W45+W37+U60)-U61</f>
        <v>42500</v>
      </c>
      <c r="X60" s="281">
        <f>W60/1936.27</f>
        <v>21.949418211303175</v>
      </c>
      <c r="Y60" s="383" t="s">
        <v>6</v>
      </c>
      <c r="Z60" s="383"/>
      <c r="AA60" s="21">
        <v>16150</v>
      </c>
      <c r="AB60" s="240" t="s">
        <v>7</v>
      </c>
      <c r="AC60" s="241">
        <f>(AC59+AC53+AC45+AC37+AA60)-AA61</f>
        <v>67850</v>
      </c>
      <c r="AD60" s="281">
        <f>AC60/1936.27</f>
        <v>35.04160060322166</v>
      </c>
    </row>
    <row r="61" spans="1:31" ht="19.5" customHeight="1" thickBot="1">
      <c r="A61" s="379" t="s">
        <v>8</v>
      </c>
      <c r="B61" s="379"/>
      <c r="C61" s="21">
        <v>2100</v>
      </c>
      <c r="D61" s="243" t="s">
        <v>9</v>
      </c>
      <c r="E61" s="244">
        <f>80000-E60</f>
        <v>18900</v>
      </c>
      <c r="F61" s="282">
        <f>E61/1936.27</f>
        <v>9.761035392791294</v>
      </c>
      <c r="G61" s="379" t="s">
        <v>8</v>
      </c>
      <c r="H61" s="379"/>
      <c r="I61" s="21">
        <v>3200</v>
      </c>
      <c r="J61" s="245" t="s">
        <v>9</v>
      </c>
      <c r="K61" s="244">
        <f>80000-K60</f>
        <v>12200</v>
      </c>
      <c r="L61" s="282">
        <f>K61/1936.27</f>
        <v>6.300774168891735</v>
      </c>
      <c r="M61" s="379" t="s">
        <v>8</v>
      </c>
      <c r="N61" s="379"/>
      <c r="O61" s="21">
        <v>4500</v>
      </c>
      <c r="P61" s="243" t="s">
        <v>9</v>
      </c>
      <c r="Q61" s="244">
        <f>80000-Q60</f>
        <v>37600</v>
      </c>
      <c r="R61" s="282">
        <f>Q61/1936.27</f>
        <v>19.418779405764692</v>
      </c>
      <c r="S61" s="379" t="s">
        <v>8</v>
      </c>
      <c r="T61" s="379"/>
      <c r="U61" s="21">
        <v>950</v>
      </c>
      <c r="V61" s="245" t="s">
        <v>9</v>
      </c>
      <c r="W61" s="244">
        <f>80000-W60</f>
        <v>37500</v>
      </c>
      <c r="X61" s="282">
        <f>W61/1936.27</f>
        <v>19.367133715855744</v>
      </c>
      <c r="Y61" s="379" t="s">
        <v>8</v>
      </c>
      <c r="Z61" s="379"/>
      <c r="AA61" s="21">
        <v>2700</v>
      </c>
      <c r="AB61" s="243" t="s">
        <v>9</v>
      </c>
      <c r="AC61" s="244">
        <f>80000-AC60</f>
        <v>12150</v>
      </c>
      <c r="AD61" s="282">
        <f>AC61/1936.27</f>
        <v>6.274951323937261</v>
      </c>
      <c r="AE61" s="52"/>
    </row>
    <row r="62" spans="1:25" ht="17.25" thickBot="1" thickTop="1">
      <c r="A62" s="53" t="s">
        <v>17</v>
      </c>
      <c r="C62" s="54">
        <f ca="1">TODAY()</f>
        <v>38460</v>
      </c>
      <c r="D62" s="249"/>
      <c r="G62" s="376" t="s">
        <v>322</v>
      </c>
      <c r="H62" s="376"/>
      <c r="I62" s="376"/>
      <c r="L62" s="33" t="s">
        <v>18</v>
      </c>
      <c r="Q62" s="55"/>
      <c r="S62" s="56" t="s">
        <v>19</v>
      </c>
      <c r="T62" s="33"/>
      <c r="W62" s="57" t="s">
        <v>20</v>
      </c>
      <c r="Y62" s="53"/>
    </row>
    <row r="63" ht="15.75" thickTop="1">
      <c r="X63" s="281"/>
    </row>
    <row r="67" spans="9:11" ht="18.75">
      <c r="I67" s="58"/>
      <c r="J67" s="251"/>
      <c r="K67" s="58"/>
    </row>
    <row r="68" spans="9:11" ht="12.75">
      <c r="I68" s="59"/>
      <c r="J68" s="252"/>
      <c r="K68" s="59"/>
    </row>
    <row r="69" spans="9:11" ht="14.25">
      <c r="I69" s="60"/>
      <c r="J69" s="253"/>
      <c r="K69" s="60"/>
    </row>
    <row r="70" spans="9:11" ht="12.75">
      <c r="I70" s="59"/>
      <c r="J70" s="252"/>
      <c r="K70" s="59"/>
    </row>
    <row r="71" spans="1:6" ht="12.75">
      <c r="A71" s="61"/>
      <c r="B71" s="61"/>
      <c r="C71" s="61"/>
      <c r="D71" s="252"/>
      <c r="E71" s="61"/>
      <c r="F71" s="59"/>
    </row>
    <row r="72" ht="20.25" customHeight="1">
      <c r="A72" s="62"/>
    </row>
    <row r="73" spans="1:25" ht="20.25" customHeight="1">
      <c r="A73" s="62"/>
      <c r="C73" s="63"/>
      <c r="D73" s="254"/>
      <c r="E73" s="59"/>
      <c r="F73" s="59"/>
      <c r="V73" s="59"/>
      <c r="W73" s="61"/>
      <c r="X73" s="61"/>
      <c r="Y73" s="61"/>
    </row>
    <row r="74" spans="1:25" ht="20.25" customHeight="1">
      <c r="A74" s="62"/>
      <c r="C74" s="63"/>
      <c r="D74" s="254"/>
      <c r="E74" s="59"/>
      <c r="F74" s="59"/>
      <c r="V74" s="59"/>
      <c r="W74" s="61"/>
      <c r="X74" s="61"/>
      <c r="Y74" s="61"/>
    </row>
    <row r="75" spans="1:25" ht="20.25" customHeight="1">
      <c r="A75" s="62"/>
      <c r="C75" s="63"/>
      <c r="D75" s="254"/>
      <c r="E75" s="59"/>
      <c r="F75" s="59"/>
      <c r="V75" s="59"/>
      <c r="W75" s="61"/>
      <c r="X75" s="61"/>
      <c r="Y75" s="61"/>
    </row>
    <row r="76" spans="1:25" ht="20.25" customHeight="1">
      <c r="A76" s="62"/>
      <c r="V76" s="59"/>
      <c r="W76" s="61"/>
      <c r="X76" s="61"/>
      <c r="Y76" s="61"/>
    </row>
    <row r="77" spans="1:25" ht="20.25" customHeight="1">
      <c r="A77" s="62"/>
      <c r="C77" s="63"/>
      <c r="D77" s="254"/>
      <c r="E77" s="59"/>
      <c r="F77" s="59"/>
      <c r="V77" s="59"/>
      <c r="W77" s="61"/>
      <c r="X77" s="61"/>
      <c r="Y77" s="61"/>
    </row>
    <row r="78" spans="1:6" ht="20.25" customHeight="1">
      <c r="A78" s="62"/>
      <c r="C78" s="63"/>
      <c r="D78" s="254"/>
      <c r="E78" s="59"/>
      <c r="F78" s="59"/>
    </row>
    <row r="79" ht="20.25" customHeight="1">
      <c r="A79" s="64"/>
    </row>
    <row r="80" spans="1:6" ht="20.25" customHeight="1">
      <c r="A80" s="62"/>
      <c r="C80" s="63"/>
      <c r="D80" s="254"/>
      <c r="E80" s="59"/>
      <c r="F80" s="59"/>
    </row>
    <row r="81" spans="1:6" ht="20.25" customHeight="1">
      <c r="A81" s="62"/>
      <c r="C81" s="63"/>
      <c r="D81" s="254"/>
      <c r="E81" s="59"/>
      <c r="F81" s="59"/>
    </row>
  </sheetData>
  <mergeCells count="61">
    <mergeCell ref="O32:P32"/>
    <mergeCell ref="O33:P33"/>
    <mergeCell ref="C32:D32"/>
    <mergeCell ref="C33:D33"/>
    <mergeCell ref="I32:J32"/>
    <mergeCell ref="I33:J33"/>
    <mergeCell ref="A60:B60"/>
    <mergeCell ref="A61:B61"/>
    <mergeCell ref="G61:H61"/>
    <mergeCell ref="S60:T60"/>
    <mergeCell ref="S61:T61"/>
    <mergeCell ref="Y29:Z29"/>
    <mergeCell ref="Y30:Z30"/>
    <mergeCell ref="Y60:Z60"/>
    <mergeCell ref="Y61:Z61"/>
    <mergeCell ref="G1:H1"/>
    <mergeCell ref="G2:H2"/>
    <mergeCell ref="I1:J1"/>
    <mergeCell ref="I2:J2"/>
    <mergeCell ref="A1:B1"/>
    <mergeCell ref="A2:B2"/>
    <mergeCell ref="C1:D1"/>
    <mergeCell ref="C2:D2"/>
    <mergeCell ref="S32:T32"/>
    <mergeCell ref="S33:T33"/>
    <mergeCell ref="A29:B29"/>
    <mergeCell ref="A30:B30"/>
    <mergeCell ref="S29:T29"/>
    <mergeCell ref="S30:T30"/>
    <mergeCell ref="G29:H29"/>
    <mergeCell ref="G30:H30"/>
    <mergeCell ref="M29:N29"/>
    <mergeCell ref="M30:N30"/>
    <mergeCell ref="Y1:Z1"/>
    <mergeCell ref="U2:V2"/>
    <mergeCell ref="A33:B33"/>
    <mergeCell ref="Y32:Z32"/>
    <mergeCell ref="U33:V33"/>
    <mergeCell ref="A32:B32"/>
    <mergeCell ref="M1:N1"/>
    <mergeCell ref="M2:N2"/>
    <mergeCell ref="O1:P1"/>
    <mergeCell ref="O2:P2"/>
    <mergeCell ref="AA32:AB32"/>
    <mergeCell ref="Y33:Z33"/>
    <mergeCell ref="AA33:AB33"/>
    <mergeCell ref="S1:T1"/>
    <mergeCell ref="U1:V1"/>
    <mergeCell ref="S2:T2"/>
    <mergeCell ref="U32:V32"/>
    <mergeCell ref="AA1:AB1"/>
    <mergeCell ref="Y2:Z2"/>
    <mergeCell ref="AA2:AB2"/>
    <mergeCell ref="G62:I62"/>
    <mergeCell ref="M32:N32"/>
    <mergeCell ref="M61:N61"/>
    <mergeCell ref="G32:H32"/>
    <mergeCell ref="G33:H33"/>
    <mergeCell ref="M33:N33"/>
    <mergeCell ref="G60:H60"/>
    <mergeCell ref="M60:N60"/>
  </mergeCells>
  <hyperlinks>
    <hyperlink ref="C2" r:id="rId1" display="deangelis82@tin.it"/>
    <hyperlink ref="I2" r:id="rId2" display="clakk@tiscali.it"/>
    <hyperlink ref="U2" r:id="rId3" display="metalgraal@tiscalinet.it"/>
    <hyperlink ref="O33:P33" r:id="rId4" display="fiorenza@trisaia.enea.it"/>
  </hyperlinks>
  <printOptions horizontalCentered="1" verticalCentered="1"/>
  <pageMargins left="0" right="0" top="0" bottom="0" header="0.1968503937007874" footer="0.2362204724409449"/>
  <pageSetup fitToHeight="1" fitToWidth="1" horizontalDpi="1200" verticalDpi="1200" orientation="landscape" paperSize="9" scale="39" r:id="rId6"/>
  <headerFooter alignWithMargins="0">
    <oddFooter>&amp;CFANTMOD2000</oddFooter>
  </headerFooter>
  <ignoredErrors>
    <ignoredError sqref="E6 E28 E22 E14" formulaRange="1"/>
  </ignoredErrors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16" sqref="B16"/>
    </sheetView>
  </sheetViews>
  <sheetFormatPr defaultColWidth="9.140625" defaultRowHeight="12.75"/>
  <cols>
    <col min="1" max="1" width="20.57421875" style="0" bestFit="1" customWidth="1"/>
    <col min="2" max="2" width="20.140625" style="0" bestFit="1" customWidth="1"/>
    <col min="3" max="3" width="18.57421875" style="0" bestFit="1" customWidth="1"/>
    <col min="4" max="4" width="19.421875" style="0" bestFit="1" customWidth="1"/>
    <col min="6" max="6" width="18.421875" style="0" customWidth="1"/>
  </cols>
  <sheetData>
    <row r="1" spans="1:6" ht="14.25">
      <c r="A1" s="356" t="s">
        <v>384</v>
      </c>
      <c r="B1" s="357" t="s">
        <v>386</v>
      </c>
      <c r="C1" s="357" t="s">
        <v>387</v>
      </c>
      <c r="D1" s="358" t="s">
        <v>385</v>
      </c>
      <c r="E1" s="366" t="s">
        <v>388</v>
      </c>
      <c r="F1" s="366" t="s">
        <v>389</v>
      </c>
    </row>
    <row r="2" spans="1:6" ht="12.75">
      <c r="A2" s="359" t="str">
        <f>Squadre!A1</f>
        <v>VANILLA SKY</v>
      </c>
      <c r="B2" s="106">
        <f>Squadre!C29</f>
        <v>7600</v>
      </c>
      <c r="C2" s="106">
        <f>Squadre!C30</f>
        <v>4150</v>
      </c>
      <c r="D2" s="360">
        <f>Squadre!E29</f>
        <v>68150</v>
      </c>
      <c r="E2">
        <v>30</v>
      </c>
      <c r="F2" s="355">
        <f>D2/E2</f>
        <v>2271.6666666666665</v>
      </c>
    </row>
    <row r="3" spans="1:6" ht="12.75">
      <c r="A3" s="359" t="str">
        <f>Squadre!Y32</f>
        <v>Albatros</v>
      </c>
      <c r="B3" s="106">
        <f>Squadre!AA60</f>
        <v>16150</v>
      </c>
      <c r="C3" s="106">
        <f>Squadre!AA61</f>
        <v>2700</v>
      </c>
      <c r="D3" s="360">
        <f>Squadre!AC60</f>
        <v>67850</v>
      </c>
      <c r="E3">
        <v>17</v>
      </c>
      <c r="F3" s="355">
        <f aca="true" t="shared" si="0" ref="F3:F11">D3/E3</f>
        <v>3991.176470588235</v>
      </c>
    </row>
    <row r="4" spans="1:6" ht="12.75">
      <c r="A4" s="359" t="str">
        <f>Squadre!G32</f>
        <v>New Tim</v>
      </c>
      <c r="B4" s="106">
        <f>Squadre!I60</f>
        <v>5800</v>
      </c>
      <c r="C4" s="106">
        <f>Squadre!I61</f>
        <v>3200</v>
      </c>
      <c r="D4" s="360">
        <f>Squadre!K60</f>
        <v>67800</v>
      </c>
      <c r="E4">
        <v>29</v>
      </c>
      <c r="F4" s="355">
        <f t="shared" si="0"/>
        <v>2337.9310344827586</v>
      </c>
    </row>
    <row r="5" spans="1:6" ht="12.75">
      <c r="A5" s="359" t="str">
        <f>Squadre!M1</f>
        <v>Laudano Vi Punirà</v>
      </c>
      <c r="B5" s="106">
        <f>Squadre!O29</f>
        <v>2600</v>
      </c>
      <c r="C5" s="106">
        <f>Squadre!O30</f>
        <v>1950</v>
      </c>
      <c r="D5" s="360">
        <f>Squadre!Q29</f>
        <v>67650</v>
      </c>
      <c r="E5">
        <v>35</v>
      </c>
      <c r="F5" s="355">
        <f t="shared" si="0"/>
        <v>1932.857142857143</v>
      </c>
    </row>
    <row r="6" spans="1:6" ht="12.75">
      <c r="A6" s="359" t="str">
        <f>Squadre!S1</f>
        <v>SPARTAK MANOWAR</v>
      </c>
      <c r="B6" s="106">
        <f>Squadre!U29</f>
        <v>10600</v>
      </c>
      <c r="C6" s="106">
        <f>Squadre!U30</f>
        <v>2700</v>
      </c>
      <c r="D6" s="360">
        <f>Squadre!W29</f>
        <v>67350</v>
      </c>
      <c r="E6">
        <v>20</v>
      </c>
      <c r="F6" s="355">
        <f t="shared" si="0"/>
        <v>3367.5</v>
      </c>
    </row>
    <row r="7" spans="1:6" ht="12.75">
      <c r="A7" s="359" t="str">
        <f>Squadre!Y1</f>
        <v>M.M. (MO' MUORI)</v>
      </c>
      <c r="B7" s="106">
        <f>Squadre!AA29</f>
        <v>10450</v>
      </c>
      <c r="C7" s="106">
        <f>Squadre!AA30</f>
        <v>2550</v>
      </c>
      <c r="D7" s="360">
        <f>Squadre!AC29</f>
        <v>62750</v>
      </c>
      <c r="E7">
        <v>24</v>
      </c>
      <c r="F7" s="355">
        <f t="shared" si="0"/>
        <v>2614.5833333333335</v>
      </c>
    </row>
    <row r="8" spans="1:6" ht="12.75">
      <c r="A8" s="359" t="str">
        <f>Squadre!A32</f>
        <v>I CUCCIOLI</v>
      </c>
      <c r="B8" s="106">
        <f>Squadre!C60</f>
        <v>3000</v>
      </c>
      <c r="C8" s="106">
        <f>Squadre!C61</f>
        <v>2100</v>
      </c>
      <c r="D8" s="360">
        <f>Squadre!E60</f>
        <v>61100</v>
      </c>
      <c r="E8">
        <v>18</v>
      </c>
      <c r="F8" s="355">
        <f t="shared" si="0"/>
        <v>3394.4444444444443</v>
      </c>
    </row>
    <row r="9" spans="1:6" ht="12.75">
      <c r="A9" s="359" t="str">
        <f>Squadre!G1</f>
        <v>TORO LOCO</v>
      </c>
      <c r="B9" s="106">
        <f>Squadre!I29</f>
        <v>11900</v>
      </c>
      <c r="C9" s="106">
        <f>Squadre!I30</f>
        <v>3400</v>
      </c>
      <c r="D9" s="360">
        <f>Squadre!K29</f>
        <v>58250</v>
      </c>
      <c r="E9">
        <v>28</v>
      </c>
      <c r="F9" s="355">
        <f t="shared" si="0"/>
        <v>2080.3571428571427</v>
      </c>
    </row>
    <row r="10" spans="1:6" ht="12.75">
      <c r="A10" s="359" t="str">
        <f>Squadre!S32</f>
        <v>Les Sasicces</v>
      </c>
      <c r="B10" s="106">
        <f>Squadre!U60</f>
        <v>2850</v>
      </c>
      <c r="C10" s="106">
        <f>Squadre!U61</f>
        <v>950</v>
      </c>
      <c r="D10" s="360">
        <f>Squadre!W60</f>
        <v>42500</v>
      </c>
      <c r="E10">
        <v>12</v>
      </c>
      <c r="F10" s="355">
        <f t="shared" si="0"/>
        <v>3541.6666666666665</v>
      </c>
    </row>
    <row r="11" spans="1:6" ht="13.5" thickBot="1">
      <c r="A11" s="361" t="str">
        <f>Squadre!M32</f>
        <v>Tormentino</v>
      </c>
      <c r="B11" s="362">
        <f>Squadre!O60</f>
        <v>23200</v>
      </c>
      <c r="C11" s="362">
        <f>Squadre!O61</f>
        <v>4500</v>
      </c>
      <c r="D11" s="363">
        <f>Squadre!Q60</f>
        <v>42400</v>
      </c>
      <c r="E11">
        <v>28</v>
      </c>
      <c r="F11" s="355">
        <f t="shared" si="0"/>
        <v>1514.2857142857142</v>
      </c>
    </row>
    <row r="12" ht="12.75">
      <c r="F12" s="4"/>
    </row>
    <row r="13" spans="3:4" ht="12.75">
      <c r="C13" s="364" t="s">
        <v>86</v>
      </c>
      <c r="D13" s="365">
        <f>SUM(D2:D11)</f>
        <v>605800</v>
      </c>
    </row>
    <row r="16" spans="3:4" ht="18">
      <c r="C16" s="102" t="s">
        <v>35</v>
      </c>
      <c r="D16" s="103">
        <v>35</v>
      </c>
    </row>
    <row r="17" spans="3:4" ht="18">
      <c r="C17" s="102" t="s">
        <v>192</v>
      </c>
      <c r="D17" s="103">
        <v>30</v>
      </c>
    </row>
    <row r="18" spans="3:4" ht="18">
      <c r="C18" s="330" t="s">
        <v>32</v>
      </c>
      <c r="D18" s="103">
        <v>29</v>
      </c>
    </row>
    <row r="19" spans="3:4" ht="18">
      <c r="C19" s="102" t="s">
        <v>38</v>
      </c>
      <c r="D19" s="103">
        <v>28</v>
      </c>
    </row>
    <row r="20" spans="3:4" ht="18">
      <c r="C20" s="102" t="s">
        <v>29</v>
      </c>
      <c r="D20" s="103">
        <v>28</v>
      </c>
    </row>
    <row r="21" spans="3:4" ht="18">
      <c r="C21" s="102" t="s">
        <v>36</v>
      </c>
      <c r="D21" s="103">
        <v>24</v>
      </c>
    </row>
    <row r="22" spans="3:4" ht="18">
      <c r="C22" s="102" t="s">
        <v>215</v>
      </c>
      <c r="D22" s="103">
        <v>20</v>
      </c>
    </row>
    <row r="23" spans="3:4" ht="18">
      <c r="C23" s="102" t="s">
        <v>250</v>
      </c>
      <c r="D23" s="103">
        <v>18</v>
      </c>
    </row>
    <row r="24" spans="3:4" ht="18">
      <c r="C24" s="102" t="s">
        <v>39</v>
      </c>
      <c r="D24" s="103">
        <v>17</v>
      </c>
    </row>
    <row r="25" spans="3:4" ht="18.75" thickBot="1">
      <c r="C25" s="102" t="s">
        <v>323</v>
      </c>
      <c r="D25" s="117">
        <v>12</v>
      </c>
    </row>
    <row r="26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C42"/>
  <sheetViews>
    <sheetView workbookViewId="0" topLeftCell="A1">
      <selection activeCell="D2" sqref="D2:G2"/>
    </sheetView>
  </sheetViews>
  <sheetFormatPr defaultColWidth="9.140625" defaultRowHeight="12.75"/>
  <cols>
    <col min="2" max="2" width="6.8515625" style="0" customWidth="1"/>
    <col min="3" max="3" width="11.7109375" style="0" customWidth="1"/>
    <col min="4" max="4" width="6.7109375" style="0" customWidth="1"/>
    <col min="5" max="5" width="6.00390625" style="0" customWidth="1"/>
    <col min="6" max="6" width="4.7109375" style="0" customWidth="1"/>
    <col min="7" max="7" width="6.140625" style="0" customWidth="1"/>
    <col min="8" max="8" width="11.28125" style="0" customWidth="1"/>
    <col min="12" max="14" width="4.7109375" style="0" customWidth="1"/>
    <col min="15" max="15" width="4.8515625" style="0" customWidth="1"/>
    <col min="26" max="26" width="7.00390625" style="0" customWidth="1"/>
    <col min="27" max="27" width="5.57421875" style="0" bestFit="1" customWidth="1"/>
    <col min="28" max="28" width="5.140625" style="0" customWidth="1"/>
    <col min="29" max="29" width="4.57421875" style="0" customWidth="1"/>
  </cols>
  <sheetData>
    <row r="1" spans="8:11" ht="25.5" customHeight="1" thickBot="1" thickTop="1">
      <c r="H1" s="426" t="s">
        <v>78</v>
      </c>
      <c r="I1" s="427"/>
      <c r="J1" s="427"/>
      <c r="K1" s="428"/>
    </row>
    <row r="2" spans="3:16" ht="31.5" customHeight="1" thickBot="1" thickTop="1">
      <c r="C2" s="287"/>
      <c r="D2" s="458" t="s">
        <v>397</v>
      </c>
      <c r="E2" s="459"/>
      <c r="F2" s="459"/>
      <c r="G2" s="460"/>
      <c r="H2" s="429"/>
      <c r="I2" s="430"/>
      <c r="J2" s="430"/>
      <c r="K2" s="431"/>
      <c r="L2" s="458" t="s">
        <v>398</v>
      </c>
      <c r="M2" s="459"/>
      <c r="N2" s="459"/>
      <c r="O2" s="460"/>
      <c r="P2" s="289"/>
    </row>
    <row r="3" spans="3:19" ht="17.25" thickTop="1">
      <c r="C3" s="288"/>
      <c r="D3" s="296"/>
      <c r="E3" s="293"/>
      <c r="F3" s="290"/>
      <c r="G3" s="299"/>
      <c r="H3" s="451" t="s">
        <v>392</v>
      </c>
      <c r="I3" s="452"/>
      <c r="J3" s="455" t="s">
        <v>293</v>
      </c>
      <c r="K3" s="456"/>
      <c r="L3" s="176"/>
      <c r="M3" s="177"/>
      <c r="N3" s="176"/>
      <c r="O3" s="177"/>
      <c r="R3" s="313">
        <f>D3+M3</f>
        <v>0</v>
      </c>
      <c r="S3" s="106">
        <f>G3+N3</f>
        <v>0</v>
      </c>
    </row>
    <row r="4" spans="3:19" ht="16.5">
      <c r="C4" s="288"/>
      <c r="D4" s="297"/>
      <c r="E4" s="294"/>
      <c r="F4" s="291"/>
      <c r="G4" s="300"/>
      <c r="H4" s="462" t="s">
        <v>32</v>
      </c>
      <c r="I4" s="463"/>
      <c r="J4" s="453" t="s">
        <v>10</v>
      </c>
      <c r="K4" s="454"/>
      <c r="L4" s="178"/>
      <c r="M4" s="179"/>
      <c r="N4" s="178"/>
      <c r="O4" s="179"/>
      <c r="R4" s="106">
        <f>D4+M4</f>
        <v>0</v>
      </c>
      <c r="S4" s="313">
        <f>G4+N4</f>
        <v>0</v>
      </c>
    </row>
    <row r="5" spans="3:19" ht="16.5">
      <c r="C5" s="288"/>
      <c r="D5" s="297"/>
      <c r="E5" s="294"/>
      <c r="F5" s="291"/>
      <c r="G5" s="300"/>
      <c r="H5" s="462" t="s">
        <v>268</v>
      </c>
      <c r="I5" s="463"/>
      <c r="J5" s="453" t="s">
        <v>393</v>
      </c>
      <c r="K5" s="454"/>
      <c r="L5" s="178"/>
      <c r="M5" s="179"/>
      <c r="N5" s="178"/>
      <c r="O5" s="179"/>
      <c r="R5" s="314">
        <f>D5+M5</f>
        <v>0</v>
      </c>
      <c r="S5" s="106">
        <f>G5+N5</f>
        <v>0</v>
      </c>
    </row>
    <row r="6" spans="3:19" ht="16.5">
      <c r="C6" s="288"/>
      <c r="D6" s="297"/>
      <c r="E6" s="294"/>
      <c r="F6" s="291"/>
      <c r="G6" s="300"/>
      <c r="H6" s="462" t="s">
        <v>394</v>
      </c>
      <c r="I6" s="463"/>
      <c r="J6" s="453" t="s">
        <v>395</v>
      </c>
      <c r="K6" s="454"/>
      <c r="L6" s="178"/>
      <c r="M6" s="179"/>
      <c r="N6" s="178"/>
      <c r="O6" s="179"/>
      <c r="R6" s="314">
        <f>D6+M6</f>
        <v>0</v>
      </c>
      <c r="S6" s="106">
        <f>G6+N6</f>
        <v>0</v>
      </c>
    </row>
    <row r="7" spans="3:19" ht="17.25" thickBot="1">
      <c r="C7" s="288"/>
      <c r="D7" s="298"/>
      <c r="E7" s="295"/>
      <c r="F7" s="292"/>
      <c r="G7" s="301"/>
      <c r="H7" s="464" t="s">
        <v>396</v>
      </c>
      <c r="I7" s="465"/>
      <c r="J7" s="449" t="s">
        <v>38</v>
      </c>
      <c r="K7" s="450"/>
      <c r="L7" s="180"/>
      <c r="M7" s="181"/>
      <c r="N7" s="180"/>
      <c r="O7" s="181"/>
      <c r="R7" s="106">
        <f>D7+M7</f>
        <v>0</v>
      </c>
      <c r="S7" s="314">
        <f>G7+N7</f>
        <v>0</v>
      </c>
    </row>
    <row r="8" spans="8:11" ht="13.5" thickTop="1">
      <c r="H8" s="461"/>
      <c r="I8" s="461"/>
      <c r="J8" s="461"/>
      <c r="K8" s="461"/>
    </row>
    <row r="9" ht="18" customHeight="1"/>
    <row r="10" spans="3:25" ht="13.5" customHeight="1">
      <c r="C10" s="412" t="s">
        <v>79</v>
      </c>
      <c r="D10" s="425"/>
      <c r="E10" s="425"/>
      <c r="F10" s="413"/>
      <c r="G10" s="414"/>
      <c r="H10" s="182"/>
      <c r="W10" s="412" t="s">
        <v>79</v>
      </c>
      <c r="X10" s="413"/>
      <c r="Y10" s="414"/>
    </row>
    <row r="11" spans="3:25" ht="13.5" customHeight="1">
      <c r="C11" s="415"/>
      <c r="D11" s="416"/>
      <c r="E11" s="416"/>
      <c r="F11" s="416"/>
      <c r="G11" s="417"/>
      <c r="H11" s="182"/>
      <c r="W11" s="415"/>
      <c r="X11" s="416"/>
      <c r="Y11" s="417"/>
    </row>
    <row r="12" spans="3:25" ht="13.5" customHeight="1">
      <c r="C12" s="432"/>
      <c r="D12" s="432"/>
      <c r="E12" s="432"/>
      <c r="F12" s="432"/>
      <c r="G12" s="432"/>
      <c r="H12" s="182"/>
      <c r="I12" s="412" t="s">
        <v>80</v>
      </c>
      <c r="J12" s="413"/>
      <c r="K12" s="414"/>
      <c r="S12" s="412" t="s">
        <v>80</v>
      </c>
      <c r="T12" s="413"/>
      <c r="U12" s="414"/>
      <c r="W12" s="424"/>
      <c r="X12" s="424"/>
      <c r="Y12" s="424"/>
    </row>
    <row r="13" spans="9:21" ht="13.5" thickBot="1">
      <c r="I13" s="415"/>
      <c r="J13" s="416"/>
      <c r="K13" s="417"/>
      <c r="S13" s="415"/>
      <c r="T13" s="416"/>
      <c r="U13" s="417"/>
    </row>
    <row r="14" spans="2:25" ht="14.25" thickTop="1">
      <c r="B14">
        <v>1</v>
      </c>
      <c r="C14" s="418"/>
      <c r="D14" s="419"/>
      <c r="E14" s="419"/>
      <c r="F14" s="419"/>
      <c r="G14" s="420"/>
      <c r="I14" s="432"/>
      <c r="J14" s="432"/>
      <c r="K14" s="432"/>
      <c r="S14" s="424"/>
      <c r="T14" s="424"/>
      <c r="U14" s="424"/>
      <c r="W14" s="418"/>
      <c r="X14" s="419"/>
      <c r="Y14" s="420"/>
    </row>
    <row r="15" spans="3:25" ht="13.5" thickBot="1">
      <c r="C15" s="421"/>
      <c r="D15" s="422"/>
      <c r="E15" s="422"/>
      <c r="F15" s="422"/>
      <c r="G15" s="423"/>
      <c r="W15" s="421"/>
      <c r="X15" s="422"/>
      <c r="Y15" s="423"/>
    </row>
    <row r="16" spans="1:29" ht="15" thickTop="1">
      <c r="A16" s="302" t="s">
        <v>81</v>
      </c>
      <c r="B16" s="305"/>
      <c r="D16" s="306"/>
      <c r="E16" s="306"/>
      <c r="F16" s="308"/>
      <c r="G16" s="308"/>
      <c r="I16" s="418"/>
      <c r="J16" s="419"/>
      <c r="K16" s="420"/>
      <c r="M16" s="439" t="s">
        <v>82</v>
      </c>
      <c r="N16" s="440"/>
      <c r="O16" s="440"/>
      <c r="P16" s="440"/>
      <c r="Q16" s="441"/>
      <c r="S16" s="406"/>
      <c r="T16" s="407"/>
      <c r="U16" s="408"/>
      <c r="W16" s="304" t="s">
        <v>81</v>
      </c>
      <c r="X16" s="305"/>
      <c r="Y16" s="303"/>
      <c r="Z16" s="306"/>
      <c r="AA16" s="306"/>
      <c r="AB16" s="308"/>
      <c r="AC16" s="308"/>
    </row>
    <row r="17" spans="1:29" ht="15" thickBot="1">
      <c r="A17" s="302" t="s">
        <v>83</v>
      </c>
      <c r="B17" s="305"/>
      <c r="D17" s="306"/>
      <c r="E17" s="306"/>
      <c r="F17" s="308"/>
      <c r="G17" s="308"/>
      <c r="I17" s="421"/>
      <c r="J17" s="422"/>
      <c r="K17" s="423"/>
      <c r="M17" s="442"/>
      <c r="N17" s="443"/>
      <c r="O17" s="443"/>
      <c r="P17" s="443"/>
      <c r="Q17" s="444"/>
      <c r="S17" s="409"/>
      <c r="T17" s="410"/>
      <c r="U17" s="411"/>
      <c r="W17" s="304" t="s">
        <v>83</v>
      </c>
      <c r="X17" s="305"/>
      <c r="Y17" s="303"/>
      <c r="Z17" s="306"/>
      <c r="AA17" s="306"/>
      <c r="AB17" s="308"/>
      <c r="AC17" s="308"/>
    </row>
    <row r="18" spans="2:26" ht="17.25" thickTop="1">
      <c r="B18">
        <v>8</v>
      </c>
      <c r="C18" s="406"/>
      <c r="D18" s="407"/>
      <c r="E18" s="407"/>
      <c r="F18" s="407"/>
      <c r="G18" s="408"/>
      <c r="M18" s="442"/>
      <c r="N18" s="443"/>
      <c r="O18" s="443"/>
      <c r="P18" s="443"/>
      <c r="Q18" s="444"/>
      <c r="S18" s="302"/>
      <c r="T18" s="284"/>
      <c r="U18" s="185"/>
      <c r="V18" s="310"/>
      <c r="W18" s="406"/>
      <c r="X18" s="407"/>
      <c r="Y18" s="408"/>
      <c r="Z18" s="4"/>
    </row>
    <row r="19" spans="3:26" ht="17.25" thickBot="1">
      <c r="C19" s="409"/>
      <c r="D19" s="410"/>
      <c r="E19" s="410"/>
      <c r="F19" s="410"/>
      <c r="G19" s="411"/>
      <c r="M19" s="445"/>
      <c r="N19" s="446"/>
      <c r="O19" s="446"/>
      <c r="P19" s="446"/>
      <c r="Q19" s="447"/>
      <c r="S19" s="302"/>
      <c r="T19" s="284"/>
      <c r="U19" s="185"/>
      <c r="V19" s="311"/>
      <c r="W19" s="409"/>
      <c r="X19" s="410"/>
      <c r="Y19" s="411"/>
      <c r="Z19" s="4"/>
    </row>
    <row r="20" spans="3:27" ht="21" thickTop="1">
      <c r="C20" s="183"/>
      <c r="M20" s="448"/>
      <c r="N20" s="448"/>
      <c r="O20" s="448"/>
      <c r="P20" s="448"/>
      <c r="Q20" s="448"/>
      <c r="W20" s="183"/>
      <c r="X20" s="302"/>
      <c r="Y20" s="184"/>
      <c r="Z20" s="312"/>
      <c r="AA20" s="185"/>
    </row>
    <row r="21" spans="3:25" ht="20.25">
      <c r="C21" s="183"/>
      <c r="M21" s="186"/>
      <c r="N21" s="186"/>
      <c r="O21" s="186"/>
      <c r="P21" s="186"/>
      <c r="Q21" s="186"/>
      <c r="W21" s="183"/>
      <c r="X21" s="183"/>
      <c r="Y21" s="184"/>
    </row>
    <row r="22" spans="3:25" ht="20.25">
      <c r="C22" s="187"/>
      <c r="D22" s="187"/>
      <c r="E22" s="187"/>
      <c r="F22" s="187"/>
      <c r="G22" s="187"/>
      <c r="M22" s="186"/>
      <c r="N22" s="186"/>
      <c r="O22" s="186"/>
      <c r="P22" s="186"/>
      <c r="Q22" s="186"/>
      <c r="W22" s="187"/>
      <c r="X22" s="187"/>
      <c r="Y22" s="187"/>
    </row>
    <row r="23" ht="13.5" thickBot="1"/>
    <row r="24" spans="3:25" ht="13.5" customHeight="1" thickTop="1">
      <c r="C24" s="183" t="s">
        <v>81</v>
      </c>
      <c r="D24" s="315"/>
      <c r="E24" s="106"/>
      <c r="F24" s="106"/>
      <c r="G24" s="316"/>
      <c r="H24" s="321"/>
      <c r="I24" s="321"/>
      <c r="K24" s="433"/>
      <c r="L24" s="434"/>
      <c r="M24" s="434"/>
      <c r="N24" s="435"/>
      <c r="P24" s="433"/>
      <c r="Q24" s="434"/>
      <c r="R24" s="435"/>
      <c r="T24" s="183" t="s">
        <v>81</v>
      </c>
      <c r="U24" s="315"/>
      <c r="V24" s="106"/>
      <c r="W24" s="106"/>
      <c r="X24" s="202"/>
      <c r="Y24" s="320"/>
    </row>
    <row r="25" spans="3:25" ht="13.5" customHeight="1" thickBot="1">
      <c r="C25" s="183" t="s">
        <v>83</v>
      </c>
      <c r="D25" s="317"/>
      <c r="E25" s="318"/>
      <c r="F25" s="318"/>
      <c r="G25" s="319"/>
      <c r="H25" s="321"/>
      <c r="I25" s="322"/>
      <c r="K25" s="436"/>
      <c r="L25" s="437"/>
      <c r="M25" s="437"/>
      <c r="N25" s="438"/>
      <c r="P25" s="436"/>
      <c r="Q25" s="437"/>
      <c r="R25" s="438"/>
      <c r="T25" s="183" t="s">
        <v>83</v>
      </c>
      <c r="U25" s="315"/>
      <c r="V25" s="106"/>
      <c r="W25" s="106"/>
      <c r="X25" s="202"/>
      <c r="Y25" s="321"/>
    </row>
    <row r="26" spans="12:18" ht="20.25" thickTop="1">
      <c r="L26" s="188"/>
      <c r="M26" s="183"/>
      <c r="N26" s="184"/>
      <c r="P26" s="183"/>
      <c r="Q26" s="183"/>
      <c r="R26" s="184"/>
    </row>
    <row r="27" spans="12:18" ht="16.5">
      <c r="L27" s="183"/>
      <c r="M27" s="183"/>
      <c r="N27" s="184"/>
      <c r="P27" s="183"/>
      <c r="Q27" s="183"/>
      <c r="R27" s="184"/>
    </row>
    <row r="28" spans="12:18" ht="12.75">
      <c r="L28" s="187"/>
      <c r="M28" s="187"/>
      <c r="N28" s="187"/>
      <c r="P28" s="187"/>
      <c r="Q28" s="187"/>
      <c r="R28" s="187"/>
    </row>
    <row r="29" ht="13.5" thickBot="1"/>
    <row r="30" spans="2:25" ht="13.5" thickTop="1">
      <c r="B30">
        <v>4</v>
      </c>
      <c r="C30" s="418"/>
      <c r="D30" s="419"/>
      <c r="E30" s="419"/>
      <c r="F30" s="419"/>
      <c r="G30" s="420"/>
      <c r="W30" s="406"/>
      <c r="X30" s="407"/>
      <c r="Y30" s="408"/>
    </row>
    <row r="31" spans="3:26" ht="13.5" thickBot="1">
      <c r="C31" s="421"/>
      <c r="D31" s="422"/>
      <c r="E31" s="422"/>
      <c r="F31" s="422"/>
      <c r="G31" s="423"/>
      <c r="W31" s="409"/>
      <c r="X31" s="410"/>
      <c r="Y31" s="411"/>
      <c r="Z31" s="286"/>
    </row>
    <row r="32" spans="1:29" ht="17.25" thickTop="1">
      <c r="A32" s="302" t="s">
        <v>81</v>
      </c>
      <c r="B32" s="305"/>
      <c r="D32" s="306"/>
      <c r="E32" s="306"/>
      <c r="F32" s="308"/>
      <c r="G32" s="308"/>
      <c r="H32" s="307"/>
      <c r="I32" s="418"/>
      <c r="J32" s="419"/>
      <c r="K32" s="420"/>
      <c r="S32" s="406"/>
      <c r="T32" s="407"/>
      <c r="U32" s="408"/>
      <c r="W32" s="302" t="s">
        <v>81</v>
      </c>
      <c r="X32" s="305"/>
      <c r="Y32" s="184"/>
      <c r="Z32" s="306"/>
      <c r="AA32" s="306"/>
      <c r="AB32" s="308"/>
      <c r="AC32" s="308"/>
    </row>
    <row r="33" spans="1:29" ht="17.25" thickBot="1">
      <c r="A33" s="302" t="s">
        <v>83</v>
      </c>
      <c r="B33" s="305"/>
      <c r="D33" s="306"/>
      <c r="E33" s="306"/>
      <c r="F33" s="308"/>
      <c r="G33" s="308"/>
      <c r="I33" s="421"/>
      <c r="J33" s="422"/>
      <c r="K33" s="423"/>
      <c r="S33" s="409"/>
      <c r="T33" s="410"/>
      <c r="U33" s="411"/>
      <c r="W33" s="302" t="s">
        <v>83</v>
      </c>
      <c r="X33" s="305"/>
      <c r="Y33" s="184"/>
      <c r="Z33" s="306"/>
      <c r="AA33" s="306"/>
      <c r="AB33" s="308"/>
      <c r="AC33" s="308"/>
    </row>
    <row r="34" spans="2:26" ht="18" thickBot="1" thickTop="1">
      <c r="B34">
        <v>5</v>
      </c>
      <c r="C34" s="406"/>
      <c r="D34" s="407"/>
      <c r="E34" s="407"/>
      <c r="F34" s="407"/>
      <c r="G34" s="408"/>
      <c r="I34" s="183"/>
      <c r="J34" s="284"/>
      <c r="K34" s="185"/>
      <c r="L34" s="4"/>
      <c r="M34" s="4"/>
      <c r="T34" s="284"/>
      <c r="U34" s="185"/>
      <c r="V34" s="4"/>
      <c r="W34" s="418"/>
      <c r="X34" s="419"/>
      <c r="Y34" s="420"/>
      <c r="Z34" s="4"/>
    </row>
    <row r="35" spans="3:26" ht="18" thickBot="1" thickTop="1">
      <c r="C35" s="409"/>
      <c r="D35" s="410"/>
      <c r="E35" s="410"/>
      <c r="F35" s="410"/>
      <c r="G35" s="411"/>
      <c r="I35" s="183"/>
      <c r="J35" s="284"/>
      <c r="K35" s="185"/>
      <c r="L35" s="309"/>
      <c r="M35" s="4"/>
      <c r="T35" s="284"/>
      <c r="U35" s="185"/>
      <c r="V35" s="285"/>
      <c r="W35" s="421"/>
      <c r="X35" s="422"/>
      <c r="Y35" s="423"/>
      <c r="Z35" s="4"/>
    </row>
    <row r="36" spans="3:26" ht="17.25" thickTop="1">
      <c r="C36" s="183"/>
      <c r="D36" s="284"/>
      <c r="E36" s="284"/>
      <c r="F36" s="285"/>
      <c r="G36" s="185"/>
      <c r="W36" s="183"/>
      <c r="X36" s="183"/>
      <c r="Y36" s="183"/>
      <c r="Z36" s="312"/>
    </row>
    <row r="37" spans="3:26" ht="16.5">
      <c r="C37" s="183"/>
      <c r="D37" s="284"/>
      <c r="E37" s="284"/>
      <c r="F37" s="284"/>
      <c r="G37" s="185"/>
      <c r="M37" s="457" t="s">
        <v>399</v>
      </c>
      <c r="N37" s="457"/>
      <c r="O37" s="457"/>
      <c r="P37" s="457"/>
      <c r="Q37" s="457"/>
      <c r="W37" s="183"/>
      <c r="X37" s="183"/>
      <c r="Y37" s="184"/>
      <c r="Z37" s="4"/>
    </row>
    <row r="38" spans="13:17" ht="12.75">
      <c r="M38" s="457"/>
      <c r="N38" s="457"/>
      <c r="O38" s="457"/>
      <c r="P38" s="457"/>
      <c r="Q38" s="457"/>
    </row>
    <row r="39" spans="13:17" ht="12.75" customHeight="1">
      <c r="M39" s="457"/>
      <c r="N39" s="457"/>
      <c r="O39" s="457"/>
      <c r="P39" s="457"/>
      <c r="Q39" s="457"/>
    </row>
    <row r="40" spans="13:17" ht="12.75" customHeight="1">
      <c r="M40" s="457"/>
      <c r="N40" s="457"/>
      <c r="O40" s="457"/>
      <c r="P40" s="457"/>
      <c r="Q40" s="457"/>
    </row>
    <row r="41" spans="13:17" ht="12.75" customHeight="1">
      <c r="M41" s="457"/>
      <c r="N41" s="457"/>
      <c r="O41" s="457"/>
      <c r="P41" s="457"/>
      <c r="Q41" s="457"/>
    </row>
    <row r="42" spans="13:17" ht="12.75" customHeight="1">
      <c r="M42" s="457"/>
      <c r="N42" s="457"/>
      <c r="O42" s="457"/>
      <c r="P42" s="457"/>
      <c r="Q42" s="457"/>
    </row>
  </sheetData>
  <mergeCells count="40">
    <mergeCell ref="M37:Q42"/>
    <mergeCell ref="K24:N25"/>
    <mergeCell ref="D2:G2"/>
    <mergeCell ref="L2:O2"/>
    <mergeCell ref="H8:I8"/>
    <mergeCell ref="J8:K8"/>
    <mergeCell ref="H4:I4"/>
    <mergeCell ref="H5:I5"/>
    <mergeCell ref="H6:I6"/>
    <mergeCell ref="H7:I7"/>
    <mergeCell ref="J7:K7"/>
    <mergeCell ref="C14:G15"/>
    <mergeCell ref="C18:G19"/>
    <mergeCell ref="H3:I3"/>
    <mergeCell ref="I12:K13"/>
    <mergeCell ref="I14:K14"/>
    <mergeCell ref="J6:K6"/>
    <mergeCell ref="J5:K5"/>
    <mergeCell ref="J4:K4"/>
    <mergeCell ref="J3:K3"/>
    <mergeCell ref="H1:K2"/>
    <mergeCell ref="C12:G12"/>
    <mergeCell ref="S32:U33"/>
    <mergeCell ref="S16:U17"/>
    <mergeCell ref="P24:R25"/>
    <mergeCell ref="M16:Q19"/>
    <mergeCell ref="C30:G31"/>
    <mergeCell ref="I16:K17"/>
    <mergeCell ref="S14:U14"/>
    <mergeCell ref="M20:Q20"/>
    <mergeCell ref="C34:G35"/>
    <mergeCell ref="W10:Y11"/>
    <mergeCell ref="W34:Y35"/>
    <mergeCell ref="W14:Y15"/>
    <mergeCell ref="W18:Y19"/>
    <mergeCell ref="W30:Y31"/>
    <mergeCell ref="W12:Y12"/>
    <mergeCell ref="I32:K33"/>
    <mergeCell ref="C10:G11"/>
    <mergeCell ref="S12:U13"/>
  </mergeCells>
  <printOptions/>
  <pageMargins left="0.75" right="0.75" top="0.41" bottom="0.74" header="0.5" footer="0.5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"/>
  <dimension ref="A1:U68"/>
  <sheetViews>
    <sheetView view="pageBreakPreview" zoomScaleSheetLayoutView="100" workbookViewId="0" topLeftCell="A1">
      <selection activeCell="D27" sqref="D27"/>
    </sheetView>
  </sheetViews>
  <sheetFormatPr defaultColWidth="9.140625" defaultRowHeight="12.75"/>
  <cols>
    <col min="2" max="2" width="4.28125" style="0" customWidth="1"/>
    <col min="3" max="4" width="20.7109375" style="0" customWidth="1"/>
    <col min="5" max="5" width="3.28125" style="0" customWidth="1"/>
    <col min="6" max="6" width="4.8515625" style="0" customWidth="1"/>
    <col min="7" max="7" width="10.140625" style="0" customWidth="1"/>
    <col min="8" max="8" width="3.00390625" style="67" customWidth="1"/>
    <col min="9" max="9" width="9.57421875" style="67" customWidth="1"/>
    <col min="10" max="10" width="3.140625" style="67" customWidth="1"/>
    <col min="11" max="11" width="9.7109375" style="67" customWidth="1"/>
    <col min="12" max="12" width="2.421875" style="0" customWidth="1"/>
    <col min="13" max="13" width="8.7109375" style="0" customWidth="1"/>
    <col min="14" max="15" width="3.421875" style="0" customWidth="1"/>
    <col min="16" max="16" width="8.7109375" style="0" customWidth="1"/>
    <col min="17" max="17" width="4.00390625" style="0" customWidth="1"/>
    <col min="18" max="18" width="8.8515625" style="0" customWidth="1"/>
  </cols>
  <sheetData>
    <row r="1" spans="1:18" ht="12" customHeight="1">
      <c r="A1" s="474" t="s">
        <v>95</v>
      </c>
      <c r="B1" s="192"/>
      <c r="C1" s="476" t="s">
        <v>96</v>
      </c>
      <c r="D1" s="477"/>
      <c r="E1" s="477"/>
      <c r="F1" s="477"/>
      <c r="G1" s="478"/>
      <c r="H1" s="193"/>
      <c r="I1" s="193"/>
      <c r="J1" s="193"/>
      <c r="K1" s="193"/>
      <c r="L1" s="192"/>
      <c r="M1" s="192"/>
      <c r="N1" s="194"/>
      <c r="O1" s="192"/>
      <c r="P1" s="192"/>
      <c r="Q1" s="192"/>
      <c r="R1" s="195"/>
    </row>
    <row r="2" spans="1:18" ht="12" customHeight="1">
      <c r="A2" s="475"/>
      <c r="B2" s="78"/>
      <c r="C2" s="479"/>
      <c r="D2" s="480"/>
      <c r="E2" s="480"/>
      <c r="F2" s="480"/>
      <c r="G2" s="481"/>
      <c r="H2" s="187"/>
      <c r="I2" s="187"/>
      <c r="J2" s="187"/>
      <c r="K2" s="187"/>
      <c r="L2" s="78"/>
      <c r="M2" s="485">
        <v>1</v>
      </c>
      <c r="N2" s="196"/>
      <c r="O2" s="78"/>
      <c r="P2" s="485">
        <f>M2</f>
        <v>1</v>
      </c>
      <c r="Q2" s="78"/>
      <c r="R2" s="197"/>
    </row>
    <row r="3" spans="1:18" ht="18.75" customHeight="1">
      <c r="A3" s="485">
        <v>19</v>
      </c>
      <c r="B3" s="78"/>
      <c r="C3" s="482"/>
      <c r="D3" s="483"/>
      <c r="E3" s="483"/>
      <c r="F3" s="483"/>
      <c r="G3" s="484"/>
      <c r="H3" s="198"/>
      <c r="I3" s="187"/>
      <c r="J3" s="187"/>
      <c r="K3" s="187"/>
      <c r="L3" s="78"/>
      <c r="M3" s="485"/>
      <c r="N3" s="196"/>
      <c r="O3" s="78"/>
      <c r="P3" s="485"/>
      <c r="Q3" s="78"/>
      <c r="R3" s="494" t="s">
        <v>95</v>
      </c>
    </row>
    <row r="4" spans="1:18" ht="12" customHeight="1" thickBot="1">
      <c r="A4" s="485"/>
      <c r="B4" s="78"/>
      <c r="C4" s="486" t="s">
        <v>97</v>
      </c>
      <c r="D4" s="486"/>
      <c r="E4" s="486"/>
      <c r="F4" s="486"/>
      <c r="G4" s="486"/>
      <c r="H4" s="187"/>
      <c r="I4" s="187"/>
      <c r="J4" s="187"/>
      <c r="K4" s="187"/>
      <c r="L4" s="78"/>
      <c r="M4" s="78"/>
      <c r="N4" s="200"/>
      <c r="O4" s="78"/>
      <c r="P4" s="78"/>
      <c r="Q4" s="78"/>
      <c r="R4" s="495"/>
    </row>
    <row r="5" spans="1:18" ht="12" customHeight="1">
      <c r="A5" s="485"/>
      <c r="B5" s="78"/>
      <c r="C5" s="487" t="s">
        <v>184</v>
      </c>
      <c r="D5" s="487"/>
      <c r="E5" s="487"/>
      <c r="F5" s="487"/>
      <c r="G5" s="487"/>
      <c r="H5" s="498" t="s">
        <v>98</v>
      </c>
      <c r="I5" s="499"/>
      <c r="J5" s="499"/>
      <c r="K5" s="500"/>
      <c r="L5" s="78"/>
      <c r="M5" s="201"/>
      <c r="N5" s="200"/>
      <c r="O5" s="78"/>
      <c r="P5" s="78"/>
      <c r="Q5" s="78"/>
      <c r="R5" s="495"/>
    </row>
    <row r="6" spans="1:18" ht="19.5" customHeight="1">
      <c r="A6" s="491" t="s">
        <v>182</v>
      </c>
      <c r="B6" s="202">
        <v>1</v>
      </c>
      <c r="C6" s="272" t="s">
        <v>100</v>
      </c>
      <c r="D6" s="272" t="s">
        <v>39</v>
      </c>
      <c r="E6" s="273"/>
      <c r="F6" s="274"/>
      <c r="G6" s="78"/>
      <c r="H6" s="213" t="e">
        <f>#REF!</f>
        <v>#REF!</v>
      </c>
      <c r="I6" s="204" t="e">
        <f>#REF!</f>
        <v>#REF!</v>
      </c>
      <c r="J6" s="213" t="e">
        <f>#REF!</f>
        <v>#REF!</v>
      </c>
      <c r="K6" s="204" t="e">
        <f>#REF!</f>
        <v>#REF!</v>
      </c>
      <c r="L6" s="78"/>
      <c r="M6" s="106"/>
      <c r="N6" s="200"/>
      <c r="O6" s="78"/>
      <c r="P6" s="106"/>
      <c r="Q6" s="78"/>
      <c r="R6" s="495"/>
    </row>
    <row r="7" spans="1:18" ht="19.5" customHeight="1">
      <c r="A7" s="492"/>
      <c r="B7" s="202">
        <v>2</v>
      </c>
      <c r="C7" s="272" t="s">
        <v>38</v>
      </c>
      <c r="D7" s="272" t="s">
        <v>34</v>
      </c>
      <c r="E7" s="273"/>
      <c r="F7" s="274"/>
      <c r="G7" s="78"/>
      <c r="H7" s="213" t="e">
        <f>#REF!</f>
        <v>#REF!</v>
      </c>
      <c r="I7" s="204" t="e">
        <f>#REF!</f>
        <v>#REF!</v>
      </c>
      <c r="J7" s="213" t="e">
        <f>#REF!</f>
        <v>#REF!</v>
      </c>
      <c r="K7" s="204" t="e">
        <f>#REF!</f>
        <v>#REF!</v>
      </c>
      <c r="L7" s="78"/>
      <c r="M7" s="106"/>
      <c r="N7" s="200"/>
      <c r="O7" s="78"/>
      <c r="P7" s="106"/>
      <c r="Q7" s="78"/>
      <c r="R7" s="495"/>
    </row>
    <row r="8" spans="1:18" ht="19.5" customHeight="1">
      <c r="A8" s="492"/>
      <c r="B8" s="202">
        <v>3</v>
      </c>
      <c r="C8" s="272" t="s">
        <v>48</v>
      </c>
      <c r="D8" s="272" t="s">
        <v>29</v>
      </c>
      <c r="E8" s="273"/>
      <c r="F8" s="274"/>
      <c r="G8" s="78"/>
      <c r="H8" s="213" t="e">
        <f>#REF!</f>
        <v>#REF!</v>
      </c>
      <c r="I8" s="204" t="e">
        <f>#REF!</f>
        <v>#REF!</v>
      </c>
      <c r="J8" s="213" t="e">
        <f>#REF!</f>
        <v>#REF!</v>
      </c>
      <c r="K8" s="204" t="e">
        <f>#REF!</f>
        <v>#REF!</v>
      </c>
      <c r="L8" s="78"/>
      <c r="M8" s="106"/>
      <c r="N8" s="200"/>
      <c r="O8" s="78"/>
      <c r="P8" s="106"/>
      <c r="Q8" s="78"/>
      <c r="R8" s="495"/>
    </row>
    <row r="9" spans="1:18" ht="18" customHeight="1">
      <c r="A9" s="492"/>
      <c r="B9" s="202">
        <v>4</v>
      </c>
      <c r="C9" s="272" t="s">
        <v>49</v>
      </c>
      <c r="D9" s="272" t="s">
        <v>32</v>
      </c>
      <c r="E9" s="273"/>
      <c r="F9" s="274"/>
      <c r="G9" s="78"/>
      <c r="H9" s="213" t="e">
        <f>#REF!</f>
        <v>#REF!</v>
      </c>
      <c r="I9" s="204" t="e">
        <f>#REF!</f>
        <v>#REF!</v>
      </c>
      <c r="J9" s="213" t="e">
        <f>#REF!</f>
        <v>#REF!</v>
      </c>
      <c r="K9" s="204" t="e">
        <f>#REF!</f>
        <v>#REF!</v>
      </c>
      <c r="L9" s="78"/>
      <c r="M9" s="106"/>
      <c r="N9" s="200"/>
      <c r="O9" s="78"/>
      <c r="P9" s="106"/>
      <c r="Q9" s="78"/>
      <c r="R9" s="496"/>
    </row>
    <row r="10" spans="1:18" ht="24.75" customHeight="1">
      <c r="A10" s="492"/>
      <c r="B10" s="202">
        <v>5</v>
      </c>
      <c r="C10" s="271" t="s">
        <v>30</v>
      </c>
      <c r="D10" s="271" t="s">
        <v>37</v>
      </c>
      <c r="E10" s="273"/>
      <c r="F10" s="274"/>
      <c r="G10" s="205"/>
      <c r="H10" s="213" t="e">
        <f>#REF!</f>
        <v>#REF!</v>
      </c>
      <c r="I10" s="204" t="e">
        <f>#REF!</f>
        <v>#REF!</v>
      </c>
      <c r="J10" s="213" t="e">
        <f>#REF!</f>
        <v>#REF!</v>
      </c>
      <c r="K10" s="204" t="e">
        <f>#REF!</f>
        <v>#REF!</v>
      </c>
      <c r="L10" s="78"/>
      <c r="M10" s="106"/>
      <c r="N10" s="200"/>
      <c r="O10" s="78"/>
      <c r="P10" s="106"/>
      <c r="Q10" s="78"/>
      <c r="R10" s="206">
        <f>A3</f>
        <v>19</v>
      </c>
    </row>
    <row r="11" spans="1:18" ht="15" customHeight="1" thickBot="1">
      <c r="A11" s="492"/>
      <c r="B11" s="78"/>
      <c r="C11" s="470" t="s">
        <v>176</v>
      </c>
      <c r="D11" s="470"/>
      <c r="E11" s="187"/>
      <c r="F11" s="187"/>
      <c r="G11" s="78"/>
      <c r="H11" s="187"/>
      <c r="I11" s="187"/>
      <c r="J11" s="187"/>
      <c r="K11" s="187"/>
      <c r="L11" s="78"/>
      <c r="M11" s="78"/>
      <c r="N11" s="200"/>
      <c r="O11" s="78"/>
      <c r="P11" s="78"/>
      <c r="Q11" s="78"/>
      <c r="R11" s="197"/>
    </row>
    <row r="12" spans="1:18" ht="18.75" customHeight="1" thickBot="1">
      <c r="A12" s="493"/>
      <c r="B12" s="207"/>
      <c r="C12" s="471"/>
      <c r="D12" s="471"/>
      <c r="E12" s="209"/>
      <c r="F12" s="208"/>
      <c r="G12" s="207"/>
      <c r="H12" s="208"/>
      <c r="I12" s="472" t="s">
        <v>99</v>
      </c>
      <c r="J12" s="473"/>
      <c r="K12" s="267">
        <v>25</v>
      </c>
      <c r="L12" s="207"/>
      <c r="M12" s="210"/>
      <c r="N12" s="211"/>
      <c r="O12" s="207"/>
      <c r="P12" s="207"/>
      <c r="Q12" s="207"/>
      <c r="R12" s="212"/>
    </row>
    <row r="14" ht="13.5" thickBot="1"/>
    <row r="15" spans="1:18" ht="12" customHeight="1">
      <c r="A15" s="474" t="s">
        <v>95</v>
      </c>
      <c r="B15" s="192"/>
      <c r="C15" s="476" t="s">
        <v>96</v>
      </c>
      <c r="D15" s="477"/>
      <c r="E15" s="477"/>
      <c r="F15" s="477"/>
      <c r="G15" s="478"/>
      <c r="H15" s="193"/>
      <c r="I15" s="193"/>
      <c r="J15" s="193"/>
      <c r="K15" s="193"/>
      <c r="L15" s="192"/>
      <c r="M15" s="192"/>
      <c r="N15" s="194"/>
      <c r="O15" s="192"/>
      <c r="P15" s="192"/>
      <c r="Q15" s="192"/>
      <c r="R15" s="195"/>
    </row>
    <row r="16" spans="1:21" ht="12" customHeight="1">
      <c r="A16" s="475"/>
      <c r="B16" s="78"/>
      <c r="C16" s="479"/>
      <c r="D16" s="480"/>
      <c r="E16" s="480"/>
      <c r="F16" s="480"/>
      <c r="G16" s="481"/>
      <c r="H16" s="187"/>
      <c r="I16" s="187"/>
      <c r="J16" s="187"/>
      <c r="K16" s="187"/>
      <c r="L16" s="78"/>
      <c r="M16" s="485">
        <f>M2+1</f>
        <v>2</v>
      </c>
      <c r="N16" s="196"/>
      <c r="O16" s="78"/>
      <c r="P16" s="485">
        <f>M16</f>
        <v>2</v>
      </c>
      <c r="Q16" s="78"/>
      <c r="R16" s="197"/>
      <c r="T16" s="466"/>
      <c r="U16" s="467"/>
    </row>
    <row r="17" spans="1:21" ht="18.75" customHeight="1">
      <c r="A17" s="485">
        <f>A3</f>
        <v>19</v>
      </c>
      <c r="B17" s="78"/>
      <c r="C17" s="482"/>
      <c r="D17" s="483"/>
      <c r="E17" s="483"/>
      <c r="F17" s="483"/>
      <c r="G17" s="484"/>
      <c r="H17" s="198"/>
      <c r="I17" s="187"/>
      <c r="J17" s="187"/>
      <c r="K17" s="187"/>
      <c r="L17" s="78"/>
      <c r="M17" s="485"/>
      <c r="N17" s="196"/>
      <c r="O17" s="78"/>
      <c r="P17" s="485"/>
      <c r="Q17" s="78"/>
      <c r="R17" s="494" t="s">
        <v>95</v>
      </c>
      <c r="T17" s="466"/>
      <c r="U17" s="467"/>
    </row>
    <row r="18" spans="1:21" ht="12" customHeight="1">
      <c r="A18" s="485"/>
      <c r="B18" s="78"/>
      <c r="C18" s="486" t="s">
        <v>97</v>
      </c>
      <c r="D18" s="486"/>
      <c r="E18" s="486"/>
      <c r="F18" s="486"/>
      <c r="G18" s="486"/>
      <c r="H18" s="199"/>
      <c r="I18" s="199"/>
      <c r="J18" s="199"/>
      <c r="K18" s="199"/>
      <c r="L18" s="78"/>
      <c r="M18" s="78"/>
      <c r="N18" s="200"/>
      <c r="O18" s="78"/>
      <c r="P18" s="78"/>
      <c r="Q18" s="78"/>
      <c r="R18" s="495"/>
      <c r="T18" s="466"/>
      <c r="U18" s="467"/>
    </row>
    <row r="19" spans="1:21" ht="12" customHeight="1">
      <c r="A19" s="485"/>
      <c r="B19" s="78"/>
      <c r="C19" s="487" t="str">
        <f aca="true" t="shared" si="0" ref="C19:C24">C5</f>
        <v>IL GIUOCO SI CHIUDE ALLE 13.30 DEL 01/02/03</v>
      </c>
      <c r="D19" s="487"/>
      <c r="E19" s="487"/>
      <c r="F19" s="487"/>
      <c r="G19" s="487"/>
      <c r="H19" s="488" t="s">
        <v>98</v>
      </c>
      <c r="I19" s="489"/>
      <c r="J19" s="489"/>
      <c r="K19" s="490"/>
      <c r="L19" s="78"/>
      <c r="M19" s="201"/>
      <c r="N19" s="200"/>
      <c r="O19" s="78"/>
      <c r="P19" s="78"/>
      <c r="Q19" s="78"/>
      <c r="R19" s="495"/>
      <c r="T19" s="466"/>
      <c r="U19" s="467"/>
    </row>
    <row r="20" spans="1:18" ht="19.5" customHeight="1">
      <c r="A20" s="491" t="str">
        <f>A6</f>
        <v>Montepremi Scarso, Cuppino Scomparso</v>
      </c>
      <c r="B20" s="202">
        <v>1</v>
      </c>
      <c r="C20" s="271" t="str">
        <f t="shared" si="0"/>
        <v>LA CANARIA</v>
      </c>
      <c r="D20" s="271" t="str">
        <f>D6</f>
        <v>ALBATROS</v>
      </c>
      <c r="E20" s="497"/>
      <c r="F20" s="469"/>
      <c r="G20" s="78"/>
      <c r="H20" s="203" t="e">
        <f aca="true" t="shared" si="1" ref="H20:K24">H6</f>
        <v>#REF!</v>
      </c>
      <c r="I20" s="204" t="e">
        <f t="shared" si="1"/>
        <v>#REF!</v>
      </c>
      <c r="J20" s="203" t="e">
        <f t="shared" si="1"/>
        <v>#REF!</v>
      </c>
      <c r="K20" s="204" t="e">
        <f t="shared" si="1"/>
        <v>#REF!</v>
      </c>
      <c r="L20" s="78"/>
      <c r="M20" s="106"/>
      <c r="N20" s="200"/>
      <c r="O20" s="78"/>
      <c r="P20" s="106"/>
      <c r="Q20" s="78"/>
      <c r="R20" s="495"/>
    </row>
    <row r="21" spans="1:18" ht="19.5" customHeight="1">
      <c r="A21" s="492"/>
      <c r="B21" s="202">
        <v>2</v>
      </c>
      <c r="C21" s="271" t="str">
        <f t="shared" si="0"/>
        <v>TORO LOCO</v>
      </c>
      <c r="D21" s="271" t="str">
        <f>D7</f>
        <v>LES SASICCES</v>
      </c>
      <c r="E21" s="497"/>
      <c r="F21" s="469"/>
      <c r="G21" s="78"/>
      <c r="H21" s="203" t="e">
        <f t="shared" si="1"/>
        <v>#REF!</v>
      </c>
      <c r="I21" s="204" t="e">
        <f t="shared" si="1"/>
        <v>#REF!</v>
      </c>
      <c r="J21" s="203" t="e">
        <f t="shared" si="1"/>
        <v>#REF!</v>
      </c>
      <c r="K21" s="204" t="e">
        <f t="shared" si="1"/>
        <v>#REF!</v>
      </c>
      <c r="L21" s="78"/>
      <c r="M21" s="106"/>
      <c r="N21" s="200"/>
      <c r="O21" s="78"/>
      <c r="P21" s="106"/>
      <c r="Q21" s="78"/>
      <c r="R21" s="495"/>
    </row>
    <row r="22" spans="1:18" ht="19.5" customHeight="1">
      <c r="A22" s="492"/>
      <c r="B22" s="202">
        <v>3</v>
      </c>
      <c r="C22" s="271" t="str">
        <f t="shared" si="0"/>
        <v>M.M. </v>
      </c>
      <c r="D22" s="271" t="str">
        <f>D8</f>
        <v>TORMENTINO</v>
      </c>
      <c r="E22" s="497"/>
      <c r="F22" s="469"/>
      <c r="G22" s="78"/>
      <c r="H22" s="203" t="e">
        <f t="shared" si="1"/>
        <v>#REF!</v>
      </c>
      <c r="I22" s="204" t="e">
        <f t="shared" si="1"/>
        <v>#REF!</v>
      </c>
      <c r="J22" s="203" t="e">
        <f t="shared" si="1"/>
        <v>#REF!</v>
      </c>
      <c r="K22" s="204" t="e">
        <f t="shared" si="1"/>
        <v>#REF!</v>
      </c>
      <c r="L22" s="78"/>
      <c r="M22" s="106"/>
      <c r="N22" s="200"/>
      <c r="O22" s="78"/>
      <c r="P22" s="106"/>
      <c r="Q22" s="78"/>
      <c r="R22" s="495"/>
    </row>
    <row r="23" spans="1:18" ht="19.5" customHeight="1">
      <c r="A23" s="492"/>
      <c r="B23" s="202">
        <v>4</v>
      </c>
      <c r="C23" s="271" t="str">
        <f t="shared" si="0"/>
        <v>LVP</v>
      </c>
      <c r="D23" s="271" t="str">
        <f>D9</f>
        <v>NEW TIM</v>
      </c>
      <c r="E23" s="497"/>
      <c r="F23" s="469"/>
      <c r="G23" s="78"/>
      <c r="H23" s="203" t="e">
        <f t="shared" si="1"/>
        <v>#REF!</v>
      </c>
      <c r="I23" s="204" t="e">
        <f t="shared" si="1"/>
        <v>#REF!</v>
      </c>
      <c r="J23" s="203" t="e">
        <f t="shared" si="1"/>
        <v>#REF!</v>
      </c>
      <c r="K23" s="204" t="e">
        <f t="shared" si="1"/>
        <v>#REF!</v>
      </c>
      <c r="L23" s="78"/>
      <c r="M23" s="106"/>
      <c r="N23" s="200"/>
      <c r="O23" s="78"/>
      <c r="P23" s="106"/>
      <c r="Q23" s="78"/>
      <c r="R23" s="496"/>
    </row>
    <row r="24" spans="1:18" ht="19.5" customHeight="1">
      <c r="A24" s="492"/>
      <c r="B24" s="202">
        <v>5</v>
      </c>
      <c r="C24" s="271" t="str">
        <f t="shared" si="0"/>
        <v>AD CAPOCCHIAM</v>
      </c>
      <c r="D24" s="271" t="str">
        <f>D10</f>
        <v>CUCCIOLO</v>
      </c>
      <c r="E24" s="497"/>
      <c r="F24" s="469"/>
      <c r="G24" s="205"/>
      <c r="H24" s="203" t="e">
        <f t="shared" si="1"/>
        <v>#REF!</v>
      </c>
      <c r="I24" s="204" t="e">
        <f t="shared" si="1"/>
        <v>#REF!</v>
      </c>
      <c r="J24" s="203" t="e">
        <f t="shared" si="1"/>
        <v>#REF!</v>
      </c>
      <c r="K24" s="204" t="e">
        <f t="shared" si="1"/>
        <v>#REF!</v>
      </c>
      <c r="L24" s="78"/>
      <c r="M24" s="106"/>
      <c r="N24" s="200"/>
      <c r="O24" s="78"/>
      <c r="P24" s="106"/>
      <c r="Q24" s="78"/>
      <c r="R24" s="206">
        <f>A17</f>
        <v>19</v>
      </c>
    </row>
    <row r="25" spans="1:18" ht="15" customHeight="1" thickBot="1">
      <c r="A25" s="492"/>
      <c r="B25" s="78"/>
      <c r="C25" s="470" t="s">
        <v>176</v>
      </c>
      <c r="D25" s="470"/>
      <c r="E25" s="187"/>
      <c r="F25" s="187"/>
      <c r="G25" s="78"/>
      <c r="H25" s="187"/>
      <c r="I25" s="187"/>
      <c r="J25" s="187"/>
      <c r="K25" s="187"/>
      <c r="L25" s="78"/>
      <c r="M25" s="78"/>
      <c r="N25" s="200"/>
      <c r="O25" s="78"/>
      <c r="P25" s="78"/>
      <c r="Q25" s="78"/>
      <c r="R25" s="197"/>
    </row>
    <row r="26" spans="1:18" ht="20.25" customHeight="1" thickBot="1">
      <c r="A26" s="493"/>
      <c r="B26" s="207"/>
      <c r="C26" s="471"/>
      <c r="D26" s="471"/>
      <c r="E26" s="209"/>
      <c r="F26" s="208"/>
      <c r="G26" s="207"/>
      <c r="H26" s="208"/>
      <c r="I26" s="472" t="s">
        <v>99</v>
      </c>
      <c r="J26" s="473"/>
      <c r="K26" s="267">
        <f>K12</f>
        <v>25</v>
      </c>
      <c r="L26" s="207"/>
      <c r="M26" s="210"/>
      <c r="N26" s="211"/>
      <c r="O26" s="207"/>
      <c r="P26" s="207"/>
      <c r="Q26" s="207"/>
      <c r="R26" s="212"/>
    </row>
    <row r="28" ht="13.5" thickBot="1"/>
    <row r="29" spans="1:18" ht="12" customHeight="1">
      <c r="A29" s="474" t="s">
        <v>95</v>
      </c>
      <c r="B29" s="192"/>
      <c r="C29" s="476" t="s">
        <v>96</v>
      </c>
      <c r="D29" s="477"/>
      <c r="E29" s="477"/>
      <c r="F29" s="477"/>
      <c r="G29" s="478"/>
      <c r="H29" s="193"/>
      <c r="I29" s="193"/>
      <c r="J29" s="193"/>
      <c r="K29" s="193"/>
      <c r="L29" s="192"/>
      <c r="M29" s="192"/>
      <c r="N29" s="194"/>
      <c r="O29" s="192"/>
      <c r="P29" s="192"/>
      <c r="Q29" s="192"/>
      <c r="R29" s="195"/>
    </row>
    <row r="30" spans="1:18" ht="12" customHeight="1">
      <c r="A30" s="475"/>
      <c r="B30" s="78"/>
      <c r="C30" s="479"/>
      <c r="D30" s="480"/>
      <c r="E30" s="480"/>
      <c r="F30" s="480"/>
      <c r="G30" s="481"/>
      <c r="H30" s="187"/>
      <c r="I30" s="187"/>
      <c r="J30" s="187"/>
      <c r="K30" s="187"/>
      <c r="L30" s="78"/>
      <c r="M30" s="485">
        <f>M16+1</f>
        <v>3</v>
      </c>
      <c r="N30" s="196"/>
      <c r="O30" s="78"/>
      <c r="P30" s="485">
        <f>M30</f>
        <v>3</v>
      </c>
      <c r="Q30" s="78"/>
      <c r="R30" s="197"/>
    </row>
    <row r="31" spans="1:18" ht="18.75" customHeight="1">
      <c r="A31" s="485">
        <f>A17</f>
        <v>19</v>
      </c>
      <c r="B31" s="78"/>
      <c r="C31" s="482"/>
      <c r="D31" s="483"/>
      <c r="E31" s="483"/>
      <c r="F31" s="483"/>
      <c r="G31" s="484"/>
      <c r="H31" s="198"/>
      <c r="I31" s="187"/>
      <c r="J31" s="187"/>
      <c r="K31" s="187"/>
      <c r="L31" s="78"/>
      <c r="M31" s="485"/>
      <c r="N31" s="196"/>
      <c r="O31" s="78"/>
      <c r="P31" s="485"/>
      <c r="Q31" s="78"/>
      <c r="R31" s="494" t="s">
        <v>95</v>
      </c>
    </row>
    <row r="32" spans="1:18" ht="12" customHeight="1">
      <c r="A32" s="485"/>
      <c r="B32" s="78"/>
      <c r="C32" s="486" t="s">
        <v>97</v>
      </c>
      <c r="D32" s="486"/>
      <c r="E32" s="486"/>
      <c r="F32" s="486"/>
      <c r="G32" s="486"/>
      <c r="H32" s="199"/>
      <c r="I32" s="199"/>
      <c r="J32" s="199"/>
      <c r="K32" s="199"/>
      <c r="L32" s="78"/>
      <c r="M32" s="78"/>
      <c r="N32" s="200"/>
      <c r="O32" s="78"/>
      <c r="P32" s="78"/>
      <c r="Q32" s="78"/>
      <c r="R32" s="495"/>
    </row>
    <row r="33" spans="1:18" ht="12" customHeight="1">
      <c r="A33" s="485"/>
      <c r="B33" s="78"/>
      <c r="C33" s="487" t="str">
        <f>C5</f>
        <v>IL GIUOCO SI CHIUDE ALLE 13.30 DEL 01/02/03</v>
      </c>
      <c r="D33" s="487"/>
      <c r="E33" s="487"/>
      <c r="F33" s="487"/>
      <c r="G33" s="487"/>
      <c r="H33" s="488" t="s">
        <v>98</v>
      </c>
      <c r="I33" s="489"/>
      <c r="J33" s="489"/>
      <c r="K33" s="490"/>
      <c r="L33" s="78"/>
      <c r="M33" s="201"/>
      <c r="N33" s="200"/>
      <c r="O33" s="78"/>
      <c r="P33" s="78"/>
      <c r="Q33" s="78"/>
      <c r="R33" s="495"/>
    </row>
    <row r="34" spans="1:18" ht="19.5" customHeight="1">
      <c r="A34" s="491" t="str">
        <f>A20</f>
        <v>Montepremi Scarso, Cuppino Scomparso</v>
      </c>
      <c r="B34" s="202">
        <v>1</v>
      </c>
      <c r="C34" s="271" t="str">
        <f aca="true" t="shared" si="2" ref="C34:D38">C20</f>
        <v>LA CANARIA</v>
      </c>
      <c r="D34" s="271" t="str">
        <f t="shared" si="2"/>
        <v>ALBATROS</v>
      </c>
      <c r="E34" s="468"/>
      <c r="F34" s="469"/>
      <c r="G34" s="78"/>
      <c r="H34" s="203" t="e">
        <f aca="true" t="shared" si="3" ref="H34:K38">H20</f>
        <v>#REF!</v>
      </c>
      <c r="I34" s="204" t="e">
        <f t="shared" si="3"/>
        <v>#REF!</v>
      </c>
      <c r="J34" s="203" t="e">
        <f t="shared" si="3"/>
        <v>#REF!</v>
      </c>
      <c r="K34" s="204" t="e">
        <f t="shared" si="3"/>
        <v>#REF!</v>
      </c>
      <c r="L34" s="78"/>
      <c r="M34" s="106"/>
      <c r="N34" s="200"/>
      <c r="O34" s="78"/>
      <c r="P34" s="106"/>
      <c r="Q34" s="78"/>
      <c r="R34" s="495"/>
    </row>
    <row r="35" spans="1:18" ht="19.5" customHeight="1">
      <c r="A35" s="492"/>
      <c r="B35" s="202">
        <v>2</v>
      </c>
      <c r="C35" s="271" t="str">
        <f t="shared" si="2"/>
        <v>TORO LOCO</v>
      </c>
      <c r="D35" s="271" t="str">
        <f t="shared" si="2"/>
        <v>LES SASICCES</v>
      </c>
      <c r="E35" s="468"/>
      <c r="F35" s="469"/>
      <c r="G35" s="78"/>
      <c r="H35" s="203" t="e">
        <f t="shared" si="3"/>
        <v>#REF!</v>
      </c>
      <c r="I35" s="204" t="e">
        <f t="shared" si="3"/>
        <v>#REF!</v>
      </c>
      <c r="J35" s="203" t="e">
        <f t="shared" si="3"/>
        <v>#REF!</v>
      </c>
      <c r="K35" s="204" t="e">
        <f t="shared" si="3"/>
        <v>#REF!</v>
      </c>
      <c r="L35" s="78"/>
      <c r="M35" s="106"/>
      <c r="N35" s="200"/>
      <c r="O35" s="78"/>
      <c r="P35" s="106"/>
      <c r="Q35" s="78"/>
      <c r="R35" s="495"/>
    </row>
    <row r="36" spans="1:18" ht="19.5" customHeight="1">
      <c r="A36" s="492"/>
      <c r="B36" s="202">
        <v>3</v>
      </c>
      <c r="C36" s="271" t="str">
        <f t="shared" si="2"/>
        <v>M.M. </v>
      </c>
      <c r="D36" s="271" t="str">
        <f t="shared" si="2"/>
        <v>TORMENTINO</v>
      </c>
      <c r="E36" s="468"/>
      <c r="F36" s="469"/>
      <c r="G36" s="78"/>
      <c r="H36" s="203" t="e">
        <f t="shared" si="3"/>
        <v>#REF!</v>
      </c>
      <c r="I36" s="204" t="e">
        <f t="shared" si="3"/>
        <v>#REF!</v>
      </c>
      <c r="J36" s="203" t="e">
        <f t="shared" si="3"/>
        <v>#REF!</v>
      </c>
      <c r="K36" s="204" t="e">
        <f t="shared" si="3"/>
        <v>#REF!</v>
      </c>
      <c r="L36" s="78"/>
      <c r="M36" s="106"/>
      <c r="N36" s="200"/>
      <c r="O36" s="78"/>
      <c r="P36" s="106"/>
      <c r="Q36" s="78"/>
      <c r="R36" s="495"/>
    </row>
    <row r="37" spans="1:18" ht="19.5" customHeight="1">
      <c r="A37" s="492"/>
      <c r="B37" s="202">
        <v>4</v>
      </c>
      <c r="C37" s="271" t="str">
        <f t="shared" si="2"/>
        <v>LVP</v>
      </c>
      <c r="D37" s="271" t="str">
        <f t="shared" si="2"/>
        <v>NEW TIM</v>
      </c>
      <c r="E37" s="468"/>
      <c r="F37" s="469"/>
      <c r="G37" s="78"/>
      <c r="H37" s="203" t="e">
        <f t="shared" si="3"/>
        <v>#REF!</v>
      </c>
      <c r="I37" s="204" t="e">
        <f t="shared" si="3"/>
        <v>#REF!</v>
      </c>
      <c r="J37" s="203" t="e">
        <f t="shared" si="3"/>
        <v>#REF!</v>
      </c>
      <c r="K37" s="204" t="e">
        <f t="shared" si="3"/>
        <v>#REF!</v>
      </c>
      <c r="L37" s="78"/>
      <c r="M37" s="106"/>
      <c r="N37" s="200"/>
      <c r="O37" s="78"/>
      <c r="P37" s="106"/>
      <c r="Q37" s="78"/>
      <c r="R37" s="496"/>
    </row>
    <row r="38" spans="1:18" ht="19.5" customHeight="1">
      <c r="A38" s="492"/>
      <c r="B38" s="202">
        <v>5</v>
      </c>
      <c r="C38" s="271" t="str">
        <f t="shared" si="2"/>
        <v>AD CAPOCCHIAM</v>
      </c>
      <c r="D38" s="271" t="str">
        <f t="shared" si="2"/>
        <v>CUCCIOLO</v>
      </c>
      <c r="E38" s="468"/>
      <c r="F38" s="469"/>
      <c r="G38" s="205"/>
      <c r="H38" s="203" t="e">
        <f t="shared" si="3"/>
        <v>#REF!</v>
      </c>
      <c r="I38" s="204" t="e">
        <f t="shared" si="3"/>
        <v>#REF!</v>
      </c>
      <c r="J38" s="203" t="e">
        <f t="shared" si="3"/>
        <v>#REF!</v>
      </c>
      <c r="K38" s="204" t="e">
        <f t="shared" si="3"/>
        <v>#REF!</v>
      </c>
      <c r="L38" s="78"/>
      <c r="M38" s="106"/>
      <c r="N38" s="200"/>
      <c r="O38" s="78"/>
      <c r="P38" s="106"/>
      <c r="Q38" s="78"/>
      <c r="R38" s="206">
        <f>A31</f>
        <v>19</v>
      </c>
    </row>
    <row r="39" spans="1:18" ht="15" customHeight="1" thickBot="1">
      <c r="A39" s="492"/>
      <c r="B39" s="78"/>
      <c r="C39" s="470" t="s">
        <v>176</v>
      </c>
      <c r="D39" s="470"/>
      <c r="E39" s="187"/>
      <c r="F39" s="187"/>
      <c r="G39" s="78"/>
      <c r="H39" s="187"/>
      <c r="I39" s="187"/>
      <c r="J39" s="187"/>
      <c r="K39" s="187"/>
      <c r="L39" s="78"/>
      <c r="M39" s="78"/>
      <c r="N39" s="200"/>
      <c r="O39" s="78"/>
      <c r="P39" s="78"/>
      <c r="Q39" s="78"/>
      <c r="R39" s="197"/>
    </row>
    <row r="40" spans="1:18" ht="20.25" customHeight="1" thickBot="1">
      <c r="A40" s="493"/>
      <c r="B40" s="207"/>
      <c r="C40" s="471"/>
      <c r="D40" s="471"/>
      <c r="E40" s="209"/>
      <c r="F40" s="208"/>
      <c r="G40" s="207"/>
      <c r="H40" s="208"/>
      <c r="I40" s="472" t="s">
        <v>99</v>
      </c>
      <c r="J40" s="473"/>
      <c r="K40" s="267">
        <f>K26</f>
        <v>25</v>
      </c>
      <c r="L40" s="207"/>
      <c r="M40" s="210"/>
      <c r="N40" s="211"/>
      <c r="O40" s="207"/>
      <c r="P40" s="207"/>
      <c r="Q40" s="207"/>
      <c r="R40" s="212"/>
    </row>
    <row r="42" ht="13.5" thickBot="1"/>
    <row r="43" spans="1:18" ht="12" customHeight="1">
      <c r="A43" s="474" t="s">
        <v>95</v>
      </c>
      <c r="B43" s="192"/>
      <c r="C43" s="476" t="s">
        <v>96</v>
      </c>
      <c r="D43" s="477"/>
      <c r="E43" s="477"/>
      <c r="F43" s="477"/>
      <c r="G43" s="478"/>
      <c r="H43" s="193"/>
      <c r="I43" s="193"/>
      <c r="J43" s="193"/>
      <c r="K43" s="193"/>
      <c r="L43" s="192"/>
      <c r="M43" s="192"/>
      <c r="N43" s="194"/>
      <c r="O43" s="192"/>
      <c r="P43" s="192"/>
      <c r="Q43" s="192"/>
      <c r="R43" s="195"/>
    </row>
    <row r="44" spans="1:18" ht="12" customHeight="1">
      <c r="A44" s="475"/>
      <c r="B44" s="78"/>
      <c r="C44" s="479"/>
      <c r="D44" s="480"/>
      <c r="E44" s="480"/>
      <c r="F44" s="480"/>
      <c r="G44" s="481"/>
      <c r="H44" s="187"/>
      <c r="I44" s="187"/>
      <c r="J44" s="187"/>
      <c r="K44" s="187"/>
      <c r="L44" s="78"/>
      <c r="M44" s="485">
        <f>M30+1</f>
        <v>4</v>
      </c>
      <c r="N44" s="196"/>
      <c r="O44" s="78"/>
      <c r="P44" s="485">
        <f>M44</f>
        <v>4</v>
      </c>
      <c r="Q44" s="78"/>
      <c r="R44" s="197"/>
    </row>
    <row r="45" spans="1:18" ht="18.75" customHeight="1">
      <c r="A45" s="485">
        <f>A31</f>
        <v>19</v>
      </c>
      <c r="B45" s="78"/>
      <c r="C45" s="482"/>
      <c r="D45" s="483"/>
      <c r="E45" s="483"/>
      <c r="F45" s="483"/>
      <c r="G45" s="484"/>
      <c r="H45" s="198"/>
      <c r="I45" s="187"/>
      <c r="J45" s="187"/>
      <c r="K45" s="187"/>
      <c r="L45" s="78"/>
      <c r="M45" s="485"/>
      <c r="N45" s="196"/>
      <c r="O45" s="78"/>
      <c r="P45" s="485"/>
      <c r="Q45" s="78"/>
      <c r="R45" s="494" t="s">
        <v>95</v>
      </c>
    </row>
    <row r="46" spans="1:18" ht="12.75" customHeight="1">
      <c r="A46" s="485"/>
      <c r="B46" s="78"/>
      <c r="C46" s="486" t="s">
        <v>97</v>
      </c>
      <c r="D46" s="486"/>
      <c r="E46" s="486"/>
      <c r="F46" s="486"/>
      <c r="G46" s="486"/>
      <c r="H46" s="199"/>
      <c r="I46" s="199"/>
      <c r="J46" s="199"/>
      <c r="K46" s="199"/>
      <c r="L46" s="78"/>
      <c r="M46" s="78"/>
      <c r="N46" s="200"/>
      <c r="O46" s="78"/>
      <c r="P46" s="78"/>
      <c r="Q46" s="78"/>
      <c r="R46" s="495"/>
    </row>
    <row r="47" spans="1:18" ht="12.75" customHeight="1">
      <c r="A47" s="485"/>
      <c r="B47" s="78"/>
      <c r="C47" s="487" t="str">
        <f aca="true" t="shared" si="4" ref="C47:D52">C33</f>
        <v>IL GIUOCO SI CHIUDE ALLE 13.30 DEL 01/02/03</v>
      </c>
      <c r="D47" s="487"/>
      <c r="E47" s="487"/>
      <c r="F47" s="487"/>
      <c r="G47" s="487"/>
      <c r="H47" s="488" t="s">
        <v>98</v>
      </c>
      <c r="I47" s="489"/>
      <c r="J47" s="489"/>
      <c r="K47" s="490"/>
      <c r="L47" s="78"/>
      <c r="M47" s="201"/>
      <c r="N47" s="200"/>
      <c r="O47" s="78"/>
      <c r="P47" s="78"/>
      <c r="Q47" s="78"/>
      <c r="R47" s="495"/>
    </row>
    <row r="48" spans="1:18" ht="19.5" customHeight="1">
      <c r="A48" s="491" t="str">
        <f>A34</f>
        <v>Montepremi Scarso, Cuppino Scomparso</v>
      </c>
      <c r="B48" s="202">
        <v>1</v>
      </c>
      <c r="C48" s="271" t="str">
        <f t="shared" si="4"/>
        <v>LA CANARIA</v>
      </c>
      <c r="D48" s="271" t="str">
        <f>D34</f>
        <v>ALBATROS</v>
      </c>
      <c r="E48" s="468"/>
      <c r="F48" s="469"/>
      <c r="G48" s="78"/>
      <c r="H48" s="203" t="e">
        <f aca="true" t="shared" si="5" ref="H48:K52">H34</f>
        <v>#REF!</v>
      </c>
      <c r="I48" s="204" t="e">
        <f t="shared" si="5"/>
        <v>#REF!</v>
      </c>
      <c r="J48" s="203" t="e">
        <f t="shared" si="5"/>
        <v>#REF!</v>
      </c>
      <c r="K48" s="204" t="e">
        <f t="shared" si="5"/>
        <v>#REF!</v>
      </c>
      <c r="L48" s="78"/>
      <c r="M48" s="106"/>
      <c r="N48" s="200"/>
      <c r="O48" s="78"/>
      <c r="P48" s="106"/>
      <c r="Q48" s="78"/>
      <c r="R48" s="495"/>
    </row>
    <row r="49" spans="1:18" ht="19.5" customHeight="1">
      <c r="A49" s="492"/>
      <c r="B49" s="202">
        <v>2</v>
      </c>
      <c r="C49" s="271" t="str">
        <f t="shared" si="4"/>
        <v>TORO LOCO</v>
      </c>
      <c r="D49" s="271" t="str">
        <f t="shared" si="4"/>
        <v>LES SASICCES</v>
      </c>
      <c r="E49" s="468"/>
      <c r="F49" s="469"/>
      <c r="G49" s="78"/>
      <c r="H49" s="203" t="e">
        <f t="shared" si="5"/>
        <v>#REF!</v>
      </c>
      <c r="I49" s="204" t="e">
        <f t="shared" si="5"/>
        <v>#REF!</v>
      </c>
      <c r="J49" s="203" t="e">
        <f t="shared" si="5"/>
        <v>#REF!</v>
      </c>
      <c r="K49" s="204" t="e">
        <f t="shared" si="5"/>
        <v>#REF!</v>
      </c>
      <c r="L49" s="78"/>
      <c r="M49" s="106"/>
      <c r="N49" s="200"/>
      <c r="O49" s="78"/>
      <c r="P49" s="106"/>
      <c r="Q49" s="78"/>
      <c r="R49" s="495"/>
    </row>
    <row r="50" spans="1:18" ht="19.5" customHeight="1">
      <c r="A50" s="492"/>
      <c r="B50" s="202">
        <v>3</v>
      </c>
      <c r="C50" s="271" t="str">
        <f t="shared" si="4"/>
        <v>M.M. </v>
      </c>
      <c r="D50" s="271" t="str">
        <f t="shared" si="4"/>
        <v>TORMENTINO</v>
      </c>
      <c r="E50" s="468"/>
      <c r="F50" s="469"/>
      <c r="G50" s="78"/>
      <c r="H50" s="203" t="e">
        <f t="shared" si="5"/>
        <v>#REF!</v>
      </c>
      <c r="I50" s="204" t="e">
        <f t="shared" si="5"/>
        <v>#REF!</v>
      </c>
      <c r="J50" s="203" t="e">
        <f t="shared" si="5"/>
        <v>#REF!</v>
      </c>
      <c r="K50" s="204" t="e">
        <f t="shared" si="5"/>
        <v>#REF!</v>
      </c>
      <c r="L50" s="78"/>
      <c r="M50" s="106"/>
      <c r="N50" s="200"/>
      <c r="O50" s="78"/>
      <c r="P50" s="106"/>
      <c r="Q50" s="78"/>
      <c r="R50" s="495"/>
    </row>
    <row r="51" spans="1:18" ht="19.5" customHeight="1">
      <c r="A51" s="492"/>
      <c r="B51" s="202">
        <v>4</v>
      </c>
      <c r="C51" s="271" t="str">
        <f t="shared" si="4"/>
        <v>LVP</v>
      </c>
      <c r="D51" s="271" t="str">
        <f t="shared" si="4"/>
        <v>NEW TIM</v>
      </c>
      <c r="E51" s="468"/>
      <c r="F51" s="469"/>
      <c r="G51" s="78"/>
      <c r="H51" s="203" t="e">
        <f t="shared" si="5"/>
        <v>#REF!</v>
      </c>
      <c r="I51" s="204" t="e">
        <f t="shared" si="5"/>
        <v>#REF!</v>
      </c>
      <c r="J51" s="203" t="e">
        <f t="shared" si="5"/>
        <v>#REF!</v>
      </c>
      <c r="K51" s="204" t="e">
        <f t="shared" si="5"/>
        <v>#REF!</v>
      </c>
      <c r="L51" s="78"/>
      <c r="M51" s="106"/>
      <c r="N51" s="200"/>
      <c r="O51" s="78"/>
      <c r="P51" s="106"/>
      <c r="Q51" s="78"/>
      <c r="R51" s="496"/>
    </row>
    <row r="52" spans="1:18" ht="19.5" customHeight="1">
      <c r="A52" s="492"/>
      <c r="B52" s="202">
        <v>5</v>
      </c>
      <c r="C52" s="271" t="str">
        <f t="shared" si="4"/>
        <v>AD CAPOCCHIAM</v>
      </c>
      <c r="D52" s="271" t="str">
        <f t="shared" si="4"/>
        <v>CUCCIOLO</v>
      </c>
      <c r="E52" s="468"/>
      <c r="F52" s="469"/>
      <c r="G52" s="205"/>
      <c r="H52" s="203" t="e">
        <f t="shared" si="5"/>
        <v>#REF!</v>
      </c>
      <c r="I52" s="204" t="e">
        <f t="shared" si="5"/>
        <v>#REF!</v>
      </c>
      <c r="J52" s="203" t="e">
        <f t="shared" si="5"/>
        <v>#REF!</v>
      </c>
      <c r="K52" s="204" t="e">
        <f t="shared" si="5"/>
        <v>#REF!</v>
      </c>
      <c r="L52" s="78"/>
      <c r="M52" s="106"/>
      <c r="N52" s="200"/>
      <c r="O52" s="78"/>
      <c r="P52" s="106"/>
      <c r="Q52" s="78"/>
      <c r="R52" s="206">
        <f>A45</f>
        <v>19</v>
      </c>
    </row>
    <row r="53" spans="1:18" ht="15" customHeight="1" thickBot="1">
      <c r="A53" s="492"/>
      <c r="B53" s="78"/>
      <c r="C53" s="470" t="s">
        <v>176</v>
      </c>
      <c r="D53" s="470"/>
      <c r="E53" s="187"/>
      <c r="F53" s="187"/>
      <c r="G53" s="78"/>
      <c r="H53" s="187"/>
      <c r="I53" s="187"/>
      <c r="J53" s="187"/>
      <c r="K53" s="187"/>
      <c r="L53" s="78"/>
      <c r="M53" s="78"/>
      <c r="N53" s="200"/>
      <c r="O53" s="78"/>
      <c r="P53" s="78"/>
      <c r="Q53" s="78"/>
      <c r="R53" s="197"/>
    </row>
    <row r="54" spans="1:18" ht="20.25" customHeight="1" thickBot="1">
      <c r="A54" s="493"/>
      <c r="B54" s="207"/>
      <c r="C54" s="471"/>
      <c r="D54" s="471"/>
      <c r="E54" s="209"/>
      <c r="F54" s="208"/>
      <c r="G54" s="207"/>
      <c r="H54" s="208"/>
      <c r="I54" s="472" t="s">
        <v>99</v>
      </c>
      <c r="J54" s="473"/>
      <c r="K54" s="267">
        <f>K40</f>
        <v>25</v>
      </c>
      <c r="L54" s="207"/>
      <c r="M54" s="210"/>
      <c r="N54" s="211"/>
      <c r="O54" s="207"/>
      <c r="P54" s="207"/>
      <c r="Q54" s="207"/>
      <c r="R54" s="212"/>
    </row>
    <row r="56" ht="13.5" thickBot="1"/>
    <row r="57" spans="1:18" ht="12.75">
      <c r="A57" s="474" t="s">
        <v>95</v>
      </c>
      <c r="B57" s="192"/>
      <c r="C57" s="476" t="s">
        <v>96</v>
      </c>
      <c r="D57" s="477"/>
      <c r="E57" s="477"/>
      <c r="F57" s="477"/>
      <c r="G57" s="478"/>
      <c r="H57" s="193"/>
      <c r="I57" s="193"/>
      <c r="J57" s="193"/>
      <c r="K57" s="193"/>
      <c r="L57" s="192"/>
      <c r="M57" s="192"/>
      <c r="N57" s="194"/>
      <c r="O57" s="192"/>
      <c r="P57" s="192"/>
      <c r="Q57" s="192"/>
      <c r="R57" s="195"/>
    </row>
    <row r="58" spans="1:18" ht="12.75">
      <c r="A58" s="475"/>
      <c r="B58" s="78"/>
      <c r="C58" s="479"/>
      <c r="D58" s="480"/>
      <c r="E58" s="480"/>
      <c r="F58" s="480"/>
      <c r="G58" s="481"/>
      <c r="H58" s="187"/>
      <c r="I58" s="187"/>
      <c r="J58" s="187"/>
      <c r="K58" s="187"/>
      <c r="L58" s="78"/>
      <c r="M58" s="485">
        <f>M44+1</f>
        <v>5</v>
      </c>
      <c r="N58" s="196"/>
      <c r="O58" s="78"/>
      <c r="P58" s="485">
        <f>M58</f>
        <v>5</v>
      </c>
      <c r="Q58" s="78"/>
      <c r="R58" s="197"/>
    </row>
    <row r="59" spans="1:18" ht="20.25">
      <c r="A59" s="485">
        <f>A45</f>
        <v>19</v>
      </c>
      <c r="B59" s="78"/>
      <c r="C59" s="482"/>
      <c r="D59" s="483"/>
      <c r="E59" s="483"/>
      <c r="F59" s="483"/>
      <c r="G59" s="484"/>
      <c r="H59" s="198"/>
      <c r="I59" s="187"/>
      <c r="J59" s="187"/>
      <c r="K59" s="187"/>
      <c r="L59" s="78"/>
      <c r="M59" s="485"/>
      <c r="N59" s="196"/>
      <c r="O59" s="78"/>
      <c r="P59" s="485"/>
      <c r="Q59" s="78"/>
      <c r="R59" s="494" t="s">
        <v>95</v>
      </c>
    </row>
    <row r="60" spans="1:18" ht="12.75">
      <c r="A60" s="485"/>
      <c r="B60" s="78"/>
      <c r="C60" s="486" t="s">
        <v>97</v>
      </c>
      <c r="D60" s="486"/>
      <c r="E60" s="486"/>
      <c r="F60" s="486"/>
      <c r="G60" s="486"/>
      <c r="H60" s="199"/>
      <c r="I60" s="199"/>
      <c r="J60" s="199"/>
      <c r="K60" s="199"/>
      <c r="L60" s="78"/>
      <c r="M60" s="78"/>
      <c r="N60" s="200"/>
      <c r="O60" s="78"/>
      <c r="P60" s="78"/>
      <c r="Q60" s="78"/>
      <c r="R60" s="495"/>
    </row>
    <row r="61" spans="1:18" ht="12.75">
      <c r="A61" s="485"/>
      <c r="B61" s="78"/>
      <c r="C61" s="487" t="str">
        <f aca="true" t="shared" si="6" ref="C61:D66">C47</f>
        <v>IL GIUOCO SI CHIUDE ALLE 13.30 DEL 01/02/03</v>
      </c>
      <c r="D61" s="487"/>
      <c r="E61" s="487"/>
      <c r="F61" s="487"/>
      <c r="G61" s="487"/>
      <c r="H61" s="488" t="s">
        <v>98</v>
      </c>
      <c r="I61" s="489"/>
      <c r="J61" s="489"/>
      <c r="K61" s="490"/>
      <c r="L61" s="78"/>
      <c r="M61" s="201"/>
      <c r="N61" s="200"/>
      <c r="O61" s="78"/>
      <c r="P61" s="78"/>
      <c r="Q61" s="78"/>
      <c r="R61" s="495"/>
    </row>
    <row r="62" spans="1:18" ht="19.5" customHeight="1">
      <c r="A62" s="491" t="str">
        <f>A48</f>
        <v>Montepremi Scarso, Cuppino Scomparso</v>
      </c>
      <c r="B62" s="202">
        <v>1</v>
      </c>
      <c r="C62" s="271" t="str">
        <f t="shared" si="6"/>
        <v>LA CANARIA</v>
      </c>
      <c r="D62" s="271" t="str">
        <f>D48</f>
        <v>ALBATROS</v>
      </c>
      <c r="E62" s="468"/>
      <c r="F62" s="469"/>
      <c r="G62" s="78"/>
      <c r="H62" s="203" t="e">
        <f aca="true" t="shared" si="7" ref="H62:K66">H48</f>
        <v>#REF!</v>
      </c>
      <c r="I62" s="204" t="e">
        <f t="shared" si="7"/>
        <v>#REF!</v>
      </c>
      <c r="J62" s="203" t="e">
        <f t="shared" si="7"/>
        <v>#REF!</v>
      </c>
      <c r="K62" s="204" t="e">
        <f t="shared" si="7"/>
        <v>#REF!</v>
      </c>
      <c r="L62" s="78"/>
      <c r="M62" s="106"/>
      <c r="N62" s="200"/>
      <c r="O62" s="78"/>
      <c r="P62" s="106"/>
      <c r="Q62" s="78"/>
      <c r="R62" s="495"/>
    </row>
    <row r="63" spans="1:18" ht="19.5" customHeight="1">
      <c r="A63" s="492"/>
      <c r="B63" s="202">
        <v>2</v>
      </c>
      <c r="C63" s="271" t="str">
        <f t="shared" si="6"/>
        <v>TORO LOCO</v>
      </c>
      <c r="D63" s="271" t="str">
        <f t="shared" si="6"/>
        <v>LES SASICCES</v>
      </c>
      <c r="E63" s="468"/>
      <c r="F63" s="469"/>
      <c r="G63" s="78"/>
      <c r="H63" s="203" t="e">
        <f t="shared" si="7"/>
        <v>#REF!</v>
      </c>
      <c r="I63" s="204" t="e">
        <f t="shared" si="7"/>
        <v>#REF!</v>
      </c>
      <c r="J63" s="203" t="e">
        <f t="shared" si="7"/>
        <v>#REF!</v>
      </c>
      <c r="K63" s="204" t="e">
        <f t="shared" si="7"/>
        <v>#REF!</v>
      </c>
      <c r="L63" s="78"/>
      <c r="M63" s="106"/>
      <c r="N63" s="200"/>
      <c r="O63" s="78"/>
      <c r="P63" s="106"/>
      <c r="Q63" s="78"/>
      <c r="R63" s="495"/>
    </row>
    <row r="64" spans="1:18" ht="19.5" customHeight="1">
      <c r="A64" s="492"/>
      <c r="B64" s="202">
        <v>3</v>
      </c>
      <c r="C64" s="271" t="str">
        <f t="shared" si="6"/>
        <v>M.M. </v>
      </c>
      <c r="D64" s="271" t="str">
        <f t="shared" si="6"/>
        <v>TORMENTINO</v>
      </c>
      <c r="E64" s="468"/>
      <c r="F64" s="469"/>
      <c r="G64" s="78"/>
      <c r="H64" s="203" t="e">
        <f t="shared" si="7"/>
        <v>#REF!</v>
      </c>
      <c r="I64" s="204" t="e">
        <f t="shared" si="7"/>
        <v>#REF!</v>
      </c>
      <c r="J64" s="203" t="e">
        <f t="shared" si="7"/>
        <v>#REF!</v>
      </c>
      <c r="K64" s="204" t="e">
        <f t="shared" si="7"/>
        <v>#REF!</v>
      </c>
      <c r="L64" s="78"/>
      <c r="M64" s="106"/>
      <c r="N64" s="200"/>
      <c r="O64" s="78"/>
      <c r="P64" s="106"/>
      <c r="Q64" s="78"/>
      <c r="R64" s="495"/>
    </row>
    <row r="65" spans="1:18" ht="19.5" customHeight="1">
      <c r="A65" s="492"/>
      <c r="B65" s="202">
        <v>4</v>
      </c>
      <c r="C65" s="271" t="str">
        <f t="shared" si="6"/>
        <v>LVP</v>
      </c>
      <c r="D65" s="271" t="str">
        <f t="shared" si="6"/>
        <v>NEW TIM</v>
      </c>
      <c r="E65" s="468"/>
      <c r="F65" s="469"/>
      <c r="G65" s="78"/>
      <c r="H65" s="203" t="e">
        <f t="shared" si="7"/>
        <v>#REF!</v>
      </c>
      <c r="I65" s="204" t="e">
        <f t="shared" si="7"/>
        <v>#REF!</v>
      </c>
      <c r="J65" s="203" t="e">
        <f t="shared" si="7"/>
        <v>#REF!</v>
      </c>
      <c r="K65" s="204" t="e">
        <f t="shared" si="7"/>
        <v>#REF!</v>
      </c>
      <c r="L65" s="78"/>
      <c r="M65" s="106"/>
      <c r="N65" s="200"/>
      <c r="O65" s="78"/>
      <c r="P65" s="106"/>
      <c r="Q65" s="78"/>
      <c r="R65" s="496"/>
    </row>
    <row r="66" spans="1:18" ht="19.5" customHeight="1">
      <c r="A66" s="492"/>
      <c r="B66" s="202">
        <v>5</v>
      </c>
      <c r="C66" s="271" t="str">
        <f t="shared" si="6"/>
        <v>AD CAPOCCHIAM</v>
      </c>
      <c r="D66" s="271" t="str">
        <f t="shared" si="6"/>
        <v>CUCCIOLO</v>
      </c>
      <c r="E66" s="468"/>
      <c r="F66" s="469"/>
      <c r="G66" s="205"/>
      <c r="H66" s="203" t="e">
        <f t="shared" si="7"/>
        <v>#REF!</v>
      </c>
      <c r="I66" s="204" t="e">
        <f t="shared" si="7"/>
        <v>#REF!</v>
      </c>
      <c r="J66" s="203" t="e">
        <f t="shared" si="7"/>
        <v>#REF!</v>
      </c>
      <c r="K66" s="204" t="e">
        <f t="shared" si="7"/>
        <v>#REF!</v>
      </c>
      <c r="L66" s="78"/>
      <c r="M66" s="106"/>
      <c r="N66" s="200"/>
      <c r="O66" s="78"/>
      <c r="P66" s="106"/>
      <c r="Q66" s="78"/>
      <c r="R66" s="206">
        <f>A59</f>
        <v>19</v>
      </c>
    </row>
    <row r="67" spans="1:18" ht="13.5" thickBot="1">
      <c r="A67" s="492"/>
      <c r="B67" s="78"/>
      <c r="C67" s="470" t="s">
        <v>176</v>
      </c>
      <c r="D67" s="470"/>
      <c r="E67" s="187"/>
      <c r="F67" s="187"/>
      <c r="G67" s="78"/>
      <c r="H67" s="187"/>
      <c r="I67" s="187"/>
      <c r="J67" s="187"/>
      <c r="K67" s="187"/>
      <c r="L67" s="78"/>
      <c r="M67" s="78"/>
      <c r="N67" s="200"/>
      <c r="O67" s="78"/>
      <c r="P67" s="78"/>
      <c r="Q67" s="78"/>
      <c r="R67" s="197"/>
    </row>
    <row r="68" spans="1:18" ht="19.5" customHeight="1" thickBot="1">
      <c r="A68" s="493"/>
      <c r="B68" s="207"/>
      <c r="C68" s="471"/>
      <c r="D68" s="471"/>
      <c r="E68" s="209"/>
      <c r="F68" s="208"/>
      <c r="G68" s="207"/>
      <c r="H68" s="208"/>
      <c r="I68" s="472" t="s">
        <v>99</v>
      </c>
      <c r="J68" s="473"/>
      <c r="K68" s="267">
        <f>K54</f>
        <v>25</v>
      </c>
      <c r="L68" s="207"/>
      <c r="M68" s="210"/>
      <c r="N68" s="211"/>
      <c r="O68" s="207"/>
      <c r="P68" s="207"/>
      <c r="Q68" s="207"/>
      <c r="R68" s="212"/>
    </row>
  </sheetData>
  <mergeCells count="84">
    <mergeCell ref="C67:D68"/>
    <mergeCell ref="I68:J68"/>
    <mergeCell ref="A62:A68"/>
    <mergeCell ref="E62:F62"/>
    <mergeCell ref="E63:F63"/>
    <mergeCell ref="E64:F64"/>
    <mergeCell ref="E65:F65"/>
    <mergeCell ref="E66:F66"/>
    <mergeCell ref="R59:R65"/>
    <mergeCell ref="C60:G60"/>
    <mergeCell ref="C61:G61"/>
    <mergeCell ref="H61:K61"/>
    <mergeCell ref="A57:A58"/>
    <mergeCell ref="C57:G59"/>
    <mergeCell ref="M58:M59"/>
    <mergeCell ref="P58:P59"/>
    <mergeCell ref="A59:A61"/>
    <mergeCell ref="A1:A2"/>
    <mergeCell ref="R3:R9"/>
    <mergeCell ref="C1:G3"/>
    <mergeCell ref="C4:G4"/>
    <mergeCell ref="C5:G5"/>
    <mergeCell ref="H5:K5"/>
    <mergeCell ref="A3:A5"/>
    <mergeCell ref="P2:P3"/>
    <mergeCell ref="M2:M3"/>
    <mergeCell ref="P16:P17"/>
    <mergeCell ref="A17:A19"/>
    <mergeCell ref="I12:J12"/>
    <mergeCell ref="R17:R23"/>
    <mergeCell ref="C18:G18"/>
    <mergeCell ref="C19:G19"/>
    <mergeCell ref="H19:K19"/>
    <mergeCell ref="E21:F21"/>
    <mergeCell ref="E22:F22"/>
    <mergeCell ref="C15:G17"/>
    <mergeCell ref="M16:M17"/>
    <mergeCell ref="C25:D26"/>
    <mergeCell ref="I26:J26"/>
    <mergeCell ref="A6:A12"/>
    <mergeCell ref="C11:D12"/>
    <mergeCell ref="A15:A16"/>
    <mergeCell ref="A29:A30"/>
    <mergeCell ref="C29:G31"/>
    <mergeCell ref="A20:A26"/>
    <mergeCell ref="E20:F20"/>
    <mergeCell ref="A31:A33"/>
    <mergeCell ref="E23:F23"/>
    <mergeCell ref="E24:F24"/>
    <mergeCell ref="R31:R37"/>
    <mergeCell ref="C32:G32"/>
    <mergeCell ref="C33:G33"/>
    <mergeCell ref="H33:K33"/>
    <mergeCell ref="E34:F34"/>
    <mergeCell ref="E36:F36"/>
    <mergeCell ref="M30:M31"/>
    <mergeCell ref="P30:P31"/>
    <mergeCell ref="C39:D40"/>
    <mergeCell ref="I40:J40"/>
    <mergeCell ref="A34:A40"/>
    <mergeCell ref="E37:F37"/>
    <mergeCell ref="E38:F38"/>
    <mergeCell ref="E35:F35"/>
    <mergeCell ref="M44:M45"/>
    <mergeCell ref="P44:P45"/>
    <mergeCell ref="R45:R51"/>
    <mergeCell ref="E48:F48"/>
    <mergeCell ref="E49:F49"/>
    <mergeCell ref="E50:F50"/>
    <mergeCell ref="E51:F51"/>
    <mergeCell ref="E52:F52"/>
    <mergeCell ref="C53:D54"/>
    <mergeCell ref="I54:J54"/>
    <mergeCell ref="A43:A44"/>
    <mergeCell ref="C43:G45"/>
    <mergeCell ref="A45:A47"/>
    <mergeCell ref="C46:G46"/>
    <mergeCell ref="C47:G47"/>
    <mergeCell ref="H47:K47"/>
    <mergeCell ref="A48:A54"/>
    <mergeCell ref="T16:U16"/>
    <mergeCell ref="T17:U17"/>
    <mergeCell ref="T18:U18"/>
    <mergeCell ref="T19:U19"/>
  </mergeCells>
  <printOptions horizontalCentered="1" verticalCentered="1"/>
  <pageMargins left="0.2755905511811024" right="0.2362204724409449" top="0.2362204724409449" bottom="0.2362204724409449" header="0.15748031496062992" footer="0.15748031496062992"/>
  <pageSetup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1">
    <pageSetUpPr fitToPage="1"/>
  </sheetPr>
  <dimension ref="A1:J49"/>
  <sheetViews>
    <sheetView zoomScale="75" zoomScaleNormal="75" workbookViewId="0" topLeftCell="A6">
      <selection activeCell="B6" sqref="B6"/>
    </sheetView>
  </sheetViews>
  <sheetFormatPr defaultColWidth="9.140625" defaultRowHeight="12.75"/>
  <cols>
    <col min="1" max="1" width="12.8515625" style="67" customWidth="1"/>
    <col min="2" max="2" width="12.57421875" style="67" bestFit="1" customWidth="1"/>
    <col min="3" max="3" width="14.140625" style="0" bestFit="1" customWidth="1"/>
    <col min="4" max="4" width="16.28125" style="0" bestFit="1" customWidth="1"/>
    <col min="5" max="5" width="16.57421875" style="0" bestFit="1" customWidth="1"/>
    <col min="6" max="6" width="23.57421875" style="0" bestFit="1" customWidth="1"/>
    <col min="7" max="7" width="14.28125" style="0" customWidth="1"/>
    <col min="8" max="8" width="13.421875" style="0" customWidth="1"/>
    <col min="9" max="9" width="18.8515625" style="0" bestFit="1" customWidth="1"/>
    <col min="10" max="10" width="24.8515625" style="0" bestFit="1" customWidth="1"/>
  </cols>
  <sheetData>
    <row r="1" spans="1:10" ht="109.5" customHeight="1" thickBot="1">
      <c r="A1" s="503" t="s">
        <v>84</v>
      </c>
      <c r="B1" s="503"/>
      <c r="C1" s="503"/>
      <c r="D1" s="503"/>
      <c r="E1" s="503"/>
      <c r="F1" s="503"/>
      <c r="G1" s="503"/>
      <c r="H1" s="503"/>
      <c r="I1" s="503"/>
      <c r="J1" s="503"/>
    </row>
    <row r="2" spans="1:10" ht="24.75" customHeight="1" thickTop="1">
      <c r="A2" s="506" t="s">
        <v>173</v>
      </c>
      <c r="B2" s="501" t="s">
        <v>85</v>
      </c>
      <c r="C2" s="501" t="s">
        <v>86</v>
      </c>
      <c r="D2" s="501" t="s">
        <v>87</v>
      </c>
      <c r="E2" s="501" t="s">
        <v>88</v>
      </c>
      <c r="F2" s="501" t="s">
        <v>89</v>
      </c>
      <c r="G2" s="501" t="s">
        <v>90</v>
      </c>
      <c r="H2" s="501" t="s">
        <v>91</v>
      </c>
      <c r="I2" s="501" t="s">
        <v>92</v>
      </c>
      <c r="J2" s="504" t="s">
        <v>93</v>
      </c>
    </row>
    <row r="3" spans="1:10" ht="24.75" customHeight="1">
      <c r="A3" s="507"/>
      <c r="B3" s="502"/>
      <c r="C3" s="502"/>
      <c r="D3" s="502"/>
      <c r="E3" s="502"/>
      <c r="F3" s="502"/>
      <c r="G3" s="502"/>
      <c r="H3" s="502"/>
      <c r="I3" s="502"/>
      <c r="J3" s="505"/>
    </row>
    <row r="4" spans="1:10" ht="24.75" customHeight="1">
      <c r="A4" s="507"/>
      <c r="B4" s="502"/>
      <c r="C4" s="502"/>
      <c r="D4" s="502"/>
      <c r="E4" s="502"/>
      <c r="F4" s="502"/>
      <c r="G4" s="502"/>
      <c r="H4" s="502"/>
      <c r="I4" s="502"/>
      <c r="J4" s="505"/>
    </row>
    <row r="5" spans="1:10" ht="24.75" customHeight="1">
      <c r="A5" s="265">
        <v>1</v>
      </c>
      <c r="B5" s="266">
        <v>4</v>
      </c>
      <c r="C5" s="255">
        <f>B5*0.5</f>
        <v>2</v>
      </c>
      <c r="D5" s="255">
        <f>C5*0.35</f>
        <v>0.7</v>
      </c>
      <c r="E5" s="255">
        <f>C5*0.65</f>
        <v>1.3</v>
      </c>
      <c r="F5" s="255">
        <f>+D5</f>
        <v>0.7</v>
      </c>
      <c r="G5" s="255">
        <f>E5</f>
        <v>1.3</v>
      </c>
      <c r="H5" s="106"/>
      <c r="I5" s="106"/>
      <c r="J5" s="256"/>
    </row>
    <row r="6" spans="1:10" ht="24.75" customHeight="1">
      <c r="A6" s="265">
        <v>2</v>
      </c>
      <c r="B6" s="266" t="s">
        <v>191</v>
      </c>
      <c r="C6" s="255" t="e">
        <f aca="true" t="shared" si="0" ref="C6:C35">B6*0.5</f>
        <v>#VALUE!</v>
      </c>
      <c r="D6" s="255" t="e">
        <f aca="true" t="shared" si="1" ref="D6:D35">C6*0.35</f>
        <v>#VALUE!</v>
      </c>
      <c r="E6" s="255" t="e">
        <f aca="true" t="shared" si="2" ref="E6:E35">C6*0.65</f>
        <v>#VALUE!</v>
      </c>
      <c r="F6" s="255" t="e">
        <f aca="true" t="shared" si="3" ref="F6:F34">IF(B6=0,0,F5+D6)</f>
        <v>#VALUE!</v>
      </c>
      <c r="G6" s="255" t="e">
        <f aca="true" t="shared" si="4" ref="G6:G34">IF(C6=0,0,G5+E6)-H6</f>
        <v>#VALUE!</v>
      </c>
      <c r="H6" s="106"/>
      <c r="I6" s="106"/>
      <c r="J6" s="256"/>
    </row>
    <row r="7" spans="1:10" ht="24.75" customHeight="1">
      <c r="A7" s="265">
        <v>3</v>
      </c>
      <c r="B7" s="266"/>
      <c r="C7" s="255">
        <f t="shared" si="0"/>
        <v>0</v>
      </c>
      <c r="D7" s="255">
        <f t="shared" si="1"/>
        <v>0</v>
      </c>
      <c r="E7" s="255">
        <f t="shared" si="2"/>
        <v>0</v>
      </c>
      <c r="F7" s="255">
        <f t="shared" si="3"/>
        <v>0</v>
      </c>
      <c r="G7" s="255">
        <f t="shared" si="4"/>
        <v>0</v>
      </c>
      <c r="H7" s="106"/>
      <c r="I7" s="106"/>
      <c r="J7" s="256"/>
    </row>
    <row r="8" spans="1:10" ht="24.75" customHeight="1">
      <c r="A8" s="265">
        <v>4</v>
      </c>
      <c r="B8" s="266"/>
      <c r="C8" s="255">
        <f t="shared" si="0"/>
        <v>0</v>
      </c>
      <c r="D8" s="255">
        <f t="shared" si="1"/>
        <v>0</v>
      </c>
      <c r="E8" s="255">
        <f t="shared" si="2"/>
        <v>0</v>
      </c>
      <c r="F8" s="255">
        <f t="shared" si="3"/>
        <v>0</v>
      </c>
      <c r="G8" s="255">
        <f t="shared" si="4"/>
        <v>0</v>
      </c>
      <c r="H8" s="106"/>
      <c r="I8" s="106"/>
      <c r="J8" s="256"/>
    </row>
    <row r="9" spans="1:10" ht="24.75" customHeight="1">
      <c r="A9" s="265">
        <v>5</v>
      </c>
      <c r="B9" s="266"/>
      <c r="C9" s="255">
        <f t="shared" si="0"/>
        <v>0</v>
      </c>
      <c r="D9" s="255">
        <f t="shared" si="1"/>
        <v>0</v>
      </c>
      <c r="E9" s="255">
        <f t="shared" si="2"/>
        <v>0</v>
      </c>
      <c r="F9" s="255">
        <f t="shared" si="3"/>
        <v>0</v>
      </c>
      <c r="G9" s="255">
        <f t="shared" si="4"/>
        <v>0</v>
      </c>
      <c r="H9" s="106"/>
      <c r="I9" s="106"/>
      <c r="J9" s="256"/>
    </row>
    <row r="10" spans="1:10" ht="24.75" customHeight="1">
      <c r="A10" s="265">
        <v>6</v>
      </c>
      <c r="B10" s="266"/>
      <c r="C10" s="255">
        <f t="shared" si="0"/>
        <v>0</v>
      </c>
      <c r="D10" s="255">
        <f t="shared" si="1"/>
        <v>0</v>
      </c>
      <c r="E10" s="255">
        <f t="shared" si="2"/>
        <v>0</v>
      </c>
      <c r="F10" s="255">
        <f t="shared" si="3"/>
        <v>0</v>
      </c>
      <c r="G10" s="255">
        <f t="shared" si="4"/>
        <v>0</v>
      </c>
      <c r="H10" s="106"/>
      <c r="I10" s="106"/>
      <c r="J10" s="256"/>
    </row>
    <row r="11" spans="1:10" ht="24.75" customHeight="1">
      <c r="A11" s="265">
        <v>7</v>
      </c>
      <c r="B11" s="266"/>
      <c r="C11" s="255">
        <f t="shared" si="0"/>
        <v>0</v>
      </c>
      <c r="D11" s="255">
        <f t="shared" si="1"/>
        <v>0</v>
      </c>
      <c r="E11" s="255">
        <f t="shared" si="2"/>
        <v>0</v>
      </c>
      <c r="F11" s="255">
        <f t="shared" si="3"/>
        <v>0</v>
      </c>
      <c r="G11" s="255">
        <f t="shared" si="4"/>
        <v>0</v>
      </c>
      <c r="H11" s="106"/>
      <c r="I11" s="106"/>
      <c r="J11" s="256"/>
    </row>
    <row r="12" spans="1:10" ht="24.75" customHeight="1">
      <c r="A12" s="265">
        <v>8</v>
      </c>
      <c r="B12" s="266"/>
      <c r="C12" s="255">
        <f t="shared" si="0"/>
        <v>0</v>
      </c>
      <c r="D12" s="255">
        <f t="shared" si="1"/>
        <v>0</v>
      </c>
      <c r="E12" s="255">
        <f t="shared" si="2"/>
        <v>0</v>
      </c>
      <c r="F12" s="255">
        <f t="shared" si="3"/>
        <v>0</v>
      </c>
      <c r="G12" s="255">
        <f t="shared" si="4"/>
        <v>0</v>
      </c>
      <c r="H12" s="106"/>
      <c r="I12" s="106"/>
      <c r="J12" s="256"/>
    </row>
    <row r="13" spans="1:10" ht="24.75" customHeight="1">
      <c r="A13" s="265">
        <v>9</v>
      </c>
      <c r="B13" s="266"/>
      <c r="C13" s="255">
        <f t="shared" si="0"/>
        <v>0</v>
      </c>
      <c r="D13" s="255">
        <f t="shared" si="1"/>
        <v>0</v>
      </c>
      <c r="E13" s="255">
        <f t="shared" si="2"/>
        <v>0</v>
      </c>
      <c r="F13" s="255">
        <f t="shared" si="3"/>
        <v>0</v>
      </c>
      <c r="G13" s="255">
        <f t="shared" si="4"/>
        <v>0</v>
      </c>
      <c r="H13" s="106"/>
      <c r="I13" s="106"/>
      <c r="J13" s="256"/>
    </row>
    <row r="14" spans="1:10" ht="24.75" customHeight="1">
      <c r="A14" s="265">
        <v>10</v>
      </c>
      <c r="B14" s="266"/>
      <c r="C14" s="255">
        <f t="shared" si="0"/>
        <v>0</v>
      </c>
      <c r="D14" s="255">
        <f t="shared" si="1"/>
        <v>0</v>
      </c>
      <c r="E14" s="255">
        <f t="shared" si="2"/>
        <v>0</v>
      </c>
      <c r="F14" s="255">
        <f aca="true" t="shared" si="5" ref="F14:F25">IF(B14=0,0,F13+D14)</f>
        <v>0</v>
      </c>
      <c r="G14" s="255">
        <f aca="true" t="shared" si="6" ref="G14:G25">IF(C14=0,0,G13+E14)-H14</f>
        <v>0</v>
      </c>
      <c r="H14" s="106"/>
      <c r="I14" s="106"/>
      <c r="J14" s="256"/>
    </row>
    <row r="15" spans="1:10" ht="24.75" customHeight="1">
      <c r="A15" s="265">
        <v>11</v>
      </c>
      <c r="B15" s="266"/>
      <c r="C15" s="255">
        <f t="shared" si="0"/>
        <v>0</v>
      </c>
      <c r="D15" s="255">
        <f t="shared" si="1"/>
        <v>0</v>
      </c>
      <c r="E15" s="255">
        <f t="shared" si="2"/>
        <v>0</v>
      </c>
      <c r="F15" s="255">
        <f t="shared" si="5"/>
        <v>0</v>
      </c>
      <c r="G15" s="255">
        <f t="shared" si="6"/>
        <v>0</v>
      </c>
      <c r="H15" s="106"/>
      <c r="I15" s="106"/>
      <c r="J15" s="256"/>
    </row>
    <row r="16" spans="1:10" ht="24.75" customHeight="1">
      <c r="A16" s="265">
        <v>12</v>
      </c>
      <c r="B16" s="266"/>
      <c r="C16" s="255">
        <f t="shared" si="0"/>
        <v>0</v>
      </c>
      <c r="D16" s="255">
        <f t="shared" si="1"/>
        <v>0</v>
      </c>
      <c r="E16" s="255">
        <f t="shared" si="2"/>
        <v>0</v>
      </c>
      <c r="F16" s="255">
        <f t="shared" si="5"/>
        <v>0</v>
      </c>
      <c r="G16" s="255">
        <f t="shared" si="6"/>
        <v>0</v>
      </c>
      <c r="H16" s="106"/>
      <c r="I16" s="106"/>
      <c r="J16" s="256"/>
    </row>
    <row r="17" spans="1:10" ht="24.75" customHeight="1">
      <c r="A17" s="265">
        <v>13</v>
      </c>
      <c r="B17" s="266"/>
      <c r="C17" s="255">
        <f t="shared" si="0"/>
        <v>0</v>
      </c>
      <c r="D17" s="255">
        <f t="shared" si="1"/>
        <v>0</v>
      </c>
      <c r="E17" s="255">
        <f t="shared" si="2"/>
        <v>0</v>
      </c>
      <c r="F17" s="255">
        <f t="shared" si="5"/>
        <v>0</v>
      </c>
      <c r="G17" s="255">
        <f t="shared" si="6"/>
        <v>0</v>
      </c>
      <c r="H17" s="106"/>
      <c r="I17" s="106"/>
      <c r="J17" s="256"/>
    </row>
    <row r="18" spans="1:10" ht="24.75" customHeight="1">
      <c r="A18" s="265">
        <v>14</v>
      </c>
      <c r="B18" s="266"/>
      <c r="C18" s="255">
        <f t="shared" si="0"/>
        <v>0</v>
      </c>
      <c r="D18" s="255">
        <f t="shared" si="1"/>
        <v>0</v>
      </c>
      <c r="E18" s="255">
        <f t="shared" si="2"/>
        <v>0</v>
      </c>
      <c r="F18" s="255">
        <f t="shared" si="5"/>
        <v>0</v>
      </c>
      <c r="G18" s="255">
        <f t="shared" si="6"/>
        <v>0</v>
      </c>
      <c r="H18" s="106"/>
      <c r="I18" s="106"/>
      <c r="J18" s="256"/>
    </row>
    <row r="19" spans="1:10" ht="24.75" customHeight="1">
      <c r="A19" s="265">
        <v>15</v>
      </c>
      <c r="B19" s="266"/>
      <c r="C19" s="255">
        <f t="shared" si="0"/>
        <v>0</v>
      </c>
      <c r="D19" s="255">
        <f t="shared" si="1"/>
        <v>0</v>
      </c>
      <c r="E19" s="255">
        <f t="shared" si="2"/>
        <v>0</v>
      </c>
      <c r="F19" s="255">
        <f t="shared" si="5"/>
        <v>0</v>
      </c>
      <c r="G19" s="255">
        <f t="shared" si="6"/>
        <v>0</v>
      </c>
      <c r="H19" s="106"/>
      <c r="I19" s="106"/>
      <c r="J19" s="256"/>
    </row>
    <row r="20" spans="1:10" ht="24.75" customHeight="1">
      <c r="A20" s="265">
        <v>16</v>
      </c>
      <c r="B20" s="266"/>
      <c r="C20" s="255">
        <f t="shared" si="0"/>
        <v>0</v>
      </c>
      <c r="D20" s="255">
        <f t="shared" si="1"/>
        <v>0</v>
      </c>
      <c r="E20" s="255">
        <f t="shared" si="2"/>
        <v>0</v>
      </c>
      <c r="F20" s="255">
        <f t="shared" si="5"/>
        <v>0</v>
      </c>
      <c r="G20" s="255">
        <f t="shared" si="6"/>
        <v>0</v>
      </c>
      <c r="H20" s="106"/>
      <c r="I20" s="106"/>
      <c r="J20" s="256"/>
    </row>
    <row r="21" spans="1:10" ht="24.75" customHeight="1">
      <c r="A21" s="265">
        <v>17</v>
      </c>
      <c r="B21" s="266"/>
      <c r="C21" s="255">
        <f t="shared" si="0"/>
        <v>0</v>
      </c>
      <c r="D21" s="255">
        <f t="shared" si="1"/>
        <v>0</v>
      </c>
      <c r="E21" s="255">
        <f t="shared" si="2"/>
        <v>0</v>
      </c>
      <c r="F21" s="255">
        <f t="shared" si="5"/>
        <v>0</v>
      </c>
      <c r="G21" s="255">
        <f t="shared" si="6"/>
        <v>0</v>
      </c>
      <c r="H21" s="106"/>
      <c r="I21" s="106"/>
      <c r="J21" s="256"/>
    </row>
    <row r="22" spans="1:10" ht="24.75" customHeight="1">
      <c r="A22" s="265">
        <v>18</v>
      </c>
      <c r="B22" s="266"/>
      <c r="C22" s="255">
        <f t="shared" si="0"/>
        <v>0</v>
      </c>
      <c r="D22" s="255">
        <f t="shared" si="1"/>
        <v>0</v>
      </c>
      <c r="E22" s="255">
        <f t="shared" si="2"/>
        <v>0</v>
      </c>
      <c r="F22" s="255">
        <f t="shared" si="5"/>
        <v>0</v>
      </c>
      <c r="G22" s="255">
        <f t="shared" si="6"/>
        <v>0</v>
      </c>
      <c r="H22" s="106"/>
      <c r="I22" s="106"/>
      <c r="J22" s="256"/>
    </row>
    <row r="23" spans="1:10" ht="24.75" customHeight="1">
      <c r="A23" s="265">
        <v>19</v>
      </c>
      <c r="B23" s="266"/>
      <c r="C23" s="255">
        <f t="shared" si="0"/>
        <v>0</v>
      </c>
      <c r="D23" s="255">
        <f t="shared" si="1"/>
        <v>0</v>
      </c>
      <c r="E23" s="255">
        <f t="shared" si="2"/>
        <v>0</v>
      </c>
      <c r="F23" s="255">
        <f t="shared" si="5"/>
        <v>0</v>
      </c>
      <c r="G23" s="255">
        <f t="shared" si="6"/>
        <v>0</v>
      </c>
      <c r="H23" s="106"/>
      <c r="I23" s="106"/>
      <c r="J23" s="256"/>
    </row>
    <row r="24" spans="1:10" ht="24.75" customHeight="1">
      <c r="A24" s="265">
        <v>20</v>
      </c>
      <c r="B24" s="266"/>
      <c r="C24" s="255">
        <f t="shared" si="0"/>
        <v>0</v>
      </c>
      <c r="D24" s="255">
        <f t="shared" si="1"/>
        <v>0</v>
      </c>
      <c r="E24" s="255">
        <f t="shared" si="2"/>
        <v>0</v>
      </c>
      <c r="F24" s="255">
        <f t="shared" si="5"/>
        <v>0</v>
      </c>
      <c r="G24" s="255">
        <f t="shared" si="6"/>
        <v>0</v>
      </c>
      <c r="H24" s="106"/>
      <c r="I24" s="106"/>
      <c r="J24" s="256"/>
    </row>
    <row r="25" spans="1:10" ht="24.75" customHeight="1">
      <c r="A25" s="265">
        <v>21</v>
      </c>
      <c r="B25" s="266"/>
      <c r="C25" s="255">
        <f t="shared" si="0"/>
        <v>0</v>
      </c>
      <c r="D25" s="255">
        <f t="shared" si="1"/>
        <v>0</v>
      </c>
      <c r="E25" s="255">
        <f t="shared" si="2"/>
        <v>0</v>
      </c>
      <c r="F25" s="255">
        <f t="shared" si="5"/>
        <v>0</v>
      </c>
      <c r="G25" s="255">
        <f t="shared" si="6"/>
        <v>0</v>
      </c>
      <c r="H25" s="106"/>
      <c r="I25" s="106"/>
      <c r="J25" s="256"/>
    </row>
    <row r="26" spans="1:10" ht="24.75" customHeight="1">
      <c r="A26" s="265">
        <v>22</v>
      </c>
      <c r="B26" s="266"/>
      <c r="C26" s="255">
        <f t="shared" si="0"/>
        <v>0</v>
      </c>
      <c r="D26" s="255">
        <f t="shared" si="1"/>
        <v>0</v>
      </c>
      <c r="E26" s="255">
        <f t="shared" si="2"/>
        <v>0</v>
      </c>
      <c r="F26" s="255">
        <f>IF(B26=0,0,F13+D26)</f>
        <v>0</v>
      </c>
      <c r="G26" s="255">
        <f>IF(C26=0,0,G13+E26)-H26</f>
        <v>0</v>
      </c>
      <c r="H26" s="106"/>
      <c r="I26" s="106"/>
      <c r="J26" s="256"/>
    </row>
    <row r="27" spans="1:10" ht="24.75" customHeight="1">
      <c r="A27" s="265">
        <v>23</v>
      </c>
      <c r="B27" s="266"/>
      <c r="C27" s="255">
        <f t="shared" si="0"/>
        <v>0</v>
      </c>
      <c r="D27" s="255">
        <f t="shared" si="1"/>
        <v>0</v>
      </c>
      <c r="E27" s="255">
        <f t="shared" si="2"/>
        <v>0</v>
      </c>
      <c r="F27" s="255">
        <f t="shared" si="3"/>
        <v>0</v>
      </c>
      <c r="G27" s="255">
        <f t="shared" si="4"/>
        <v>0</v>
      </c>
      <c r="H27" s="106"/>
      <c r="I27" s="106"/>
      <c r="J27" s="256"/>
    </row>
    <row r="28" spans="1:10" ht="24.75" customHeight="1">
      <c r="A28" s="265">
        <v>24</v>
      </c>
      <c r="B28" s="266"/>
      <c r="C28" s="255">
        <f t="shared" si="0"/>
        <v>0</v>
      </c>
      <c r="D28" s="255">
        <f t="shared" si="1"/>
        <v>0</v>
      </c>
      <c r="E28" s="255">
        <f t="shared" si="2"/>
        <v>0</v>
      </c>
      <c r="F28" s="255">
        <f t="shared" si="3"/>
        <v>0</v>
      </c>
      <c r="G28" s="255">
        <f t="shared" si="4"/>
        <v>0</v>
      </c>
      <c r="H28" s="106"/>
      <c r="I28" s="106"/>
      <c r="J28" s="256"/>
    </row>
    <row r="29" spans="1:10" ht="24.75" customHeight="1">
      <c r="A29" s="265">
        <v>25</v>
      </c>
      <c r="B29" s="266"/>
      <c r="C29" s="255">
        <f t="shared" si="0"/>
        <v>0</v>
      </c>
      <c r="D29" s="255">
        <f t="shared" si="1"/>
        <v>0</v>
      </c>
      <c r="E29" s="255">
        <f t="shared" si="2"/>
        <v>0</v>
      </c>
      <c r="F29" s="255">
        <f t="shared" si="3"/>
        <v>0</v>
      </c>
      <c r="G29" s="255">
        <f t="shared" si="4"/>
        <v>0</v>
      </c>
      <c r="H29" s="106"/>
      <c r="I29" s="106"/>
      <c r="J29" s="256"/>
    </row>
    <row r="30" spans="1:10" ht="24.75" customHeight="1">
      <c r="A30" s="265">
        <v>26</v>
      </c>
      <c r="B30" s="266"/>
      <c r="C30" s="255">
        <f t="shared" si="0"/>
        <v>0</v>
      </c>
      <c r="D30" s="255">
        <f t="shared" si="1"/>
        <v>0</v>
      </c>
      <c r="E30" s="255">
        <f t="shared" si="2"/>
        <v>0</v>
      </c>
      <c r="F30" s="255">
        <f t="shared" si="3"/>
        <v>0</v>
      </c>
      <c r="G30" s="255">
        <f t="shared" si="4"/>
        <v>0</v>
      </c>
      <c r="H30" s="106"/>
      <c r="I30" s="106"/>
      <c r="J30" s="256"/>
    </row>
    <row r="31" spans="1:10" ht="24.75" customHeight="1">
      <c r="A31" s="265">
        <v>27</v>
      </c>
      <c r="B31" s="266"/>
      <c r="C31" s="255">
        <f t="shared" si="0"/>
        <v>0</v>
      </c>
      <c r="D31" s="255">
        <f t="shared" si="1"/>
        <v>0</v>
      </c>
      <c r="E31" s="255">
        <f t="shared" si="2"/>
        <v>0</v>
      </c>
      <c r="F31" s="255">
        <f t="shared" si="3"/>
        <v>0</v>
      </c>
      <c r="G31" s="255">
        <f t="shared" si="4"/>
        <v>0</v>
      </c>
      <c r="H31" s="106"/>
      <c r="I31" s="106"/>
      <c r="J31" s="256"/>
    </row>
    <row r="32" spans="1:10" ht="24.75" customHeight="1">
      <c r="A32" s="265">
        <v>28</v>
      </c>
      <c r="B32" s="266"/>
      <c r="C32" s="255">
        <f t="shared" si="0"/>
        <v>0</v>
      </c>
      <c r="D32" s="255">
        <f t="shared" si="1"/>
        <v>0</v>
      </c>
      <c r="E32" s="255">
        <f t="shared" si="2"/>
        <v>0</v>
      </c>
      <c r="F32" s="255">
        <f t="shared" si="3"/>
        <v>0</v>
      </c>
      <c r="G32" s="255">
        <f t="shared" si="4"/>
        <v>0</v>
      </c>
      <c r="H32" s="106"/>
      <c r="I32" s="106"/>
      <c r="J32" s="256"/>
    </row>
    <row r="33" spans="1:10" ht="24.75" customHeight="1">
      <c r="A33" s="265">
        <v>29</v>
      </c>
      <c r="B33" s="266"/>
      <c r="C33" s="255">
        <f t="shared" si="0"/>
        <v>0</v>
      </c>
      <c r="D33" s="255">
        <f t="shared" si="1"/>
        <v>0</v>
      </c>
      <c r="E33" s="255">
        <f t="shared" si="2"/>
        <v>0</v>
      </c>
      <c r="F33" s="255">
        <f t="shared" si="3"/>
        <v>0</v>
      </c>
      <c r="G33" s="255">
        <f t="shared" si="4"/>
        <v>0</v>
      </c>
      <c r="H33" s="106"/>
      <c r="I33" s="106"/>
      <c r="J33" s="256"/>
    </row>
    <row r="34" spans="1:10" ht="24.75" customHeight="1">
      <c r="A34" s="265">
        <v>30</v>
      </c>
      <c r="B34" s="266"/>
      <c r="C34" s="255">
        <f t="shared" si="0"/>
        <v>0</v>
      </c>
      <c r="D34" s="255">
        <f t="shared" si="1"/>
        <v>0</v>
      </c>
      <c r="E34" s="255">
        <f t="shared" si="2"/>
        <v>0</v>
      </c>
      <c r="F34" s="255">
        <f t="shared" si="3"/>
        <v>0</v>
      </c>
      <c r="G34" s="255">
        <f t="shared" si="4"/>
        <v>0</v>
      </c>
      <c r="H34" s="106"/>
      <c r="I34" s="106"/>
      <c r="J34" s="256"/>
    </row>
    <row r="35" spans="1:10" ht="24.75" customHeight="1">
      <c r="A35" s="265">
        <v>31</v>
      </c>
      <c r="B35" s="266"/>
      <c r="C35" s="255">
        <f t="shared" si="0"/>
        <v>0</v>
      </c>
      <c r="D35" s="255">
        <f t="shared" si="1"/>
        <v>0</v>
      </c>
      <c r="E35" s="255">
        <f t="shared" si="2"/>
        <v>0</v>
      </c>
      <c r="F35" s="255">
        <f>IF(B35=0,0,F34+D35)</f>
        <v>0</v>
      </c>
      <c r="G35" s="255">
        <f>IF(C35=0,0,G34+E35)-H35</f>
        <v>0</v>
      </c>
      <c r="H35" s="106"/>
      <c r="I35" s="106"/>
      <c r="J35" s="256"/>
    </row>
    <row r="36" spans="1:10" ht="24.75" customHeight="1" thickBot="1">
      <c r="A36" s="263" t="s">
        <v>94</v>
      </c>
      <c r="B36" s="264">
        <f>SUM(B5:B35)</f>
        <v>4</v>
      </c>
      <c r="C36" s="257" t="e">
        <f>SUM(C5:C35)</f>
        <v>#VALUE!</v>
      </c>
      <c r="D36" s="257" t="e">
        <f>SUM(D5:D35)</f>
        <v>#VALUE!</v>
      </c>
      <c r="E36" s="257" t="e">
        <f>SUM(E5:E35)</f>
        <v>#VALUE!</v>
      </c>
      <c r="F36" s="258" t="e">
        <f>D36+(E36-H36)</f>
        <v>#VALUE!</v>
      </c>
      <c r="G36" s="259"/>
      <c r="H36" s="260">
        <f>SUM(H5:H34)</f>
        <v>0</v>
      </c>
      <c r="I36" s="261"/>
      <c r="J36" s="262"/>
    </row>
    <row r="37" ht="27.75" customHeight="1" thickTop="1">
      <c r="F37" s="189"/>
    </row>
    <row r="38" ht="12.75">
      <c r="F38" s="190"/>
    </row>
    <row r="46" ht="12.75">
      <c r="F46" s="4"/>
    </row>
    <row r="47" ht="12.75">
      <c r="F47" s="4"/>
    </row>
    <row r="48" ht="12.75">
      <c r="F48" s="191"/>
    </row>
    <row r="49" ht="12.75">
      <c r="F49" s="191"/>
    </row>
  </sheetData>
  <mergeCells count="11">
    <mergeCell ref="A2:A4"/>
    <mergeCell ref="B2:B4"/>
    <mergeCell ref="C2:C4"/>
    <mergeCell ref="D2:D4"/>
    <mergeCell ref="A1:J1"/>
    <mergeCell ref="I2:I4"/>
    <mergeCell ref="J2:J4"/>
    <mergeCell ref="E2:E4"/>
    <mergeCell ref="F2:F4"/>
    <mergeCell ref="G2:G4"/>
    <mergeCell ref="H2:H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Alfonso</cp:lastModifiedBy>
  <cp:lastPrinted>2004-04-24T06:27:02Z</cp:lastPrinted>
  <dcterms:created xsi:type="dcterms:W3CDTF">2002-08-13T06:17:53Z</dcterms:created>
  <dcterms:modified xsi:type="dcterms:W3CDTF">2005-04-18T04:11:59Z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