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2120" windowHeight="8835" tabRatio="595" activeTab="3"/>
  </bookViews>
  <sheets>
    <sheet name="Girone d'andata  " sheetId="1" r:id="rId1"/>
    <sheet name="Girone di ritorno" sheetId="2" r:id="rId2"/>
    <sheet name="  Fase Clock" sheetId="3" r:id="rId3"/>
    <sheet name="Coppa Fantacinica" sheetId="4" r:id="rId4"/>
    <sheet name="Fantacalcetto" sheetId="5" r:id="rId5"/>
    <sheet name="Squadre" sheetId="6" r:id="rId6"/>
  </sheets>
  <definedNames>
    <definedName name="_xlnm.Print_Area" localSheetId="2">'  Fase Clock'!$C$12:$V$88</definedName>
    <definedName name="_xlnm.Print_Area" localSheetId="3">'Coppa Fantacinica'!$D$18:$T$85</definedName>
    <definedName name="_xlnm.Print_Area" localSheetId="0">'Girone d''andata  '!$C$12:$U$88</definedName>
    <definedName name="_xlnm.Print_Area" localSheetId="1">'Girone di ritorno'!$C$12:$U$87</definedName>
    <definedName name="_xlnm.Print_Area" localSheetId="5">'Squadre'!$A$1:$AD$62</definedName>
  </definedNames>
  <calcPr fullCalcOnLoad="1"/>
</workbook>
</file>

<file path=xl/sharedStrings.xml><?xml version="1.0" encoding="utf-8"?>
<sst xmlns="http://schemas.openxmlformats.org/spreadsheetml/2006/main" count="1312" uniqueCount="398">
  <si>
    <t>Confermati</t>
  </si>
  <si>
    <t>RL.</t>
  </si>
  <si>
    <t>Nuovi Acquisti</t>
  </si>
  <si>
    <t>Costo £</t>
  </si>
  <si>
    <t>Costo</t>
  </si>
  <si>
    <t>TAGLI    PERDITE</t>
  </si>
  <si>
    <t>TOTALE SPESO</t>
  </si>
  <si>
    <t>TAGLI   RICAVI</t>
  </si>
  <si>
    <t>SALDO</t>
  </si>
  <si>
    <t>Peppe Liguori</t>
  </si>
  <si>
    <t>centrospesa@tin.it</t>
  </si>
  <si>
    <t>f.dauria@tin.it</t>
  </si>
  <si>
    <t>Aggiornato al</t>
  </si>
  <si>
    <t>LEGA FANTACALCIO</t>
  </si>
  <si>
    <t>In grassetto gli acquisti nelle aste succesive</t>
  </si>
  <si>
    <t>Si ringrazia "Il corriere di Fantacinico" per averci fornito i recapiti telefonici</t>
  </si>
  <si>
    <t>Tel: 329 6118890                            089 877230</t>
  </si>
  <si>
    <t>Alfonso Torino</t>
  </si>
  <si>
    <t>alfonsotorino@hotmail.com</t>
  </si>
  <si>
    <t>P</t>
  </si>
  <si>
    <t>D</t>
  </si>
  <si>
    <t>C</t>
  </si>
  <si>
    <t>A</t>
  </si>
  <si>
    <t>TORMENTINO</t>
  </si>
  <si>
    <t>Punti</t>
  </si>
  <si>
    <t>NEW TIM</t>
  </si>
  <si>
    <t>MediaFpt</t>
  </si>
  <si>
    <t>LES SASICCES</t>
  </si>
  <si>
    <t>LAUDANO VI PUNIRA'</t>
  </si>
  <si>
    <t>TORO LOCO</t>
  </si>
  <si>
    <t>ALBATROS</t>
  </si>
  <si>
    <t>SQUADRE</t>
  </si>
  <si>
    <t>PT</t>
  </si>
  <si>
    <t>F.PUNTI</t>
  </si>
  <si>
    <t>M.F.</t>
  </si>
  <si>
    <t>1a</t>
  </si>
  <si>
    <t>CLASSIFICA</t>
  </si>
  <si>
    <t>FP</t>
  </si>
  <si>
    <t>MDFP</t>
  </si>
  <si>
    <t>2a</t>
  </si>
  <si>
    <t>3a</t>
  </si>
  <si>
    <t>4a</t>
  </si>
  <si>
    <t>5a</t>
  </si>
  <si>
    <t>6a</t>
  </si>
  <si>
    <t>7a</t>
  </si>
  <si>
    <t>8a</t>
  </si>
  <si>
    <t>9a</t>
  </si>
  <si>
    <t>10a</t>
  </si>
  <si>
    <t>11a</t>
  </si>
  <si>
    <t>12a</t>
  </si>
  <si>
    <t>13a</t>
  </si>
  <si>
    <t>14a</t>
  </si>
  <si>
    <t>15a</t>
  </si>
  <si>
    <t>16a</t>
  </si>
  <si>
    <t>17a</t>
  </si>
  <si>
    <t>18a</t>
  </si>
  <si>
    <t>Aggiorna Classifica</t>
  </si>
  <si>
    <t>CTRL+C</t>
  </si>
  <si>
    <t>19A</t>
  </si>
  <si>
    <t>20A</t>
  </si>
  <si>
    <t>21A</t>
  </si>
  <si>
    <t>22A</t>
  </si>
  <si>
    <t>23A</t>
  </si>
  <si>
    <t>24A</t>
  </si>
  <si>
    <t>25A</t>
  </si>
  <si>
    <t>26A</t>
  </si>
  <si>
    <t>27A</t>
  </si>
  <si>
    <t>PAGLIUCA</t>
  </si>
  <si>
    <t>ZANETTI J.</t>
  </si>
  <si>
    <t>ZAURI</t>
  </si>
  <si>
    <t>STANKOVIC</t>
  </si>
  <si>
    <t>PECCHIA</t>
  </si>
  <si>
    <t>OBODO</t>
  </si>
  <si>
    <t>ADRIANO</t>
  </si>
  <si>
    <t>CARACCIOLO</t>
  </si>
  <si>
    <t>FREY</t>
  </si>
  <si>
    <t>ANTONIOLI</t>
  </si>
  <si>
    <t>DIDA</t>
  </si>
  <si>
    <t>SERENI</t>
  </si>
  <si>
    <t>CAFU'</t>
  </si>
  <si>
    <t>CORDOBA</t>
  </si>
  <si>
    <t>D'ANNA</t>
  </si>
  <si>
    <t>DIANA</t>
  </si>
  <si>
    <t>ZACCARDO</t>
  </si>
  <si>
    <t>FERRARI</t>
  </si>
  <si>
    <t>ZAMBROTTA</t>
  </si>
  <si>
    <t>GATTUSO</t>
  </si>
  <si>
    <t>CAMORANESI</t>
  </si>
  <si>
    <t>ZANETTI C.</t>
  </si>
  <si>
    <t>BRIGHI</t>
  </si>
  <si>
    <t>MARESCA</t>
  </si>
  <si>
    <t>PINZI</t>
  </si>
  <si>
    <t>CHIESA</t>
  </si>
  <si>
    <t>MONTELLA</t>
  </si>
  <si>
    <t>DI MICHELE</t>
  </si>
  <si>
    <t>TOMASSON</t>
  </si>
  <si>
    <t>BONAZZOLI</t>
  </si>
  <si>
    <t>IAQUINTA</t>
  </si>
  <si>
    <t>BALESTRI</t>
  </si>
  <si>
    <t>NATALI</t>
  </si>
  <si>
    <t>DAINELLI</t>
  </si>
  <si>
    <t>GILARDINO</t>
  </si>
  <si>
    <t>VANILLA SKY</t>
  </si>
  <si>
    <t>PIRLO</t>
  </si>
  <si>
    <t>AMELIA</t>
  </si>
  <si>
    <t>NAKATA</t>
  </si>
  <si>
    <t>CASSETTI</t>
  </si>
  <si>
    <t>TOTTI</t>
  </si>
  <si>
    <t>SPARTAK MANOWAR</t>
  </si>
  <si>
    <t>MORFEO</t>
  </si>
  <si>
    <t>MIHAJLOVIC</t>
  </si>
  <si>
    <t>I CUCCIOLI</t>
  </si>
  <si>
    <t>Tel:  389 6729968</t>
  </si>
  <si>
    <t>TADDEI</t>
  </si>
  <si>
    <t>RECOBA</t>
  </si>
  <si>
    <t>PELLIZZOLI</t>
  </si>
  <si>
    <t>ZOTTI</t>
  </si>
  <si>
    <t>SEEDORF</t>
  </si>
  <si>
    <t>Fiorenza Giuseppe</t>
  </si>
  <si>
    <t>fiorenza@trisaia.enea.it</t>
  </si>
  <si>
    <t>BUFFON</t>
  </si>
  <si>
    <t>CHIMENTI</t>
  </si>
  <si>
    <t>ODDO</t>
  </si>
  <si>
    <t>SENSINI</t>
  </si>
  <si>
    <t>STAM</t>
  </si>
  <si>
    <t>CESAR</t>
  </si>
  <si>
    <t>COLUCCI G.</t>
  </si>
  <si>
    <t>MANCINI</t>
  </si>
  <si>
    <t>ZENONI C.</t>
  </si>
  <si>
    <t>SEMIOLI</t>
  </si>
  <si>
    <t>FLACHI</t>
  </si>
  <si>
    <t>Tel :  347 9686612                   089 851348</t>
  </si>
  <si>
    <t>Gaetano Coppola</t>
  </si>
  <si>
    <t>coppolag@inwind.it</t>
  </si>
  <si>
    <t>ABBIATI</t>
  </si>
  <si>
    <t>KROLDRUP</t>
  </si>
  <si>
    <t>TACCHINARDI</t>
  </si>
  <si>
    <t>CASTELLAZZI</t>
  </si>
  <si>
    <t>CHIVU</t>
  </si>
  <si>
    <t>GRANDONI</t>
  </si>
  <si>
    <t>DACOURT</t>
  </si>
  <si>
    <t>BARONE</t>
  </si>
  <si>
    <t>BRESCIANO</t>
  </si>
  <si>
    <t>BARZAGLI</t>
  </si>
  <si>
    <t>MARCHIONNI</t>
  </si>
  <si>
    <t>BOJINOV</t>
  </si>
  <si>
    <t>CANNAVARO P.</t>
  </si>
  <si>
    <t>VARGAS</t>
  </si>
  <si>
    <t>BOVO</t>
  </si>
  <si>
    <t>BLASI</t>
  </si>
  <si>
    <t>COUTO</t>
  </si>
  <si>
    <t>LOPEZ</t>
  </si>
  <si>
    <t>MARTINEZ V.</t>
  </si>
  <si>
    <t>BIAVA</t>
  </si>
  <si>
    <t>MESTO</t>
  </si>
  <si>
    <t>SIMPLICIO</t>
  </si>
  <si>
    <t>CASSANO</t>
  </si>
  <si>
    <t>DI NAPOLI</t>
  </si>
  <si>
    <t>ZOLA</t>
  </si>
  <si>
    <t>Francesco D'Auria</t>
  </si>
  <si>
    <t>CANNAVARO</t>
  </si>
  <si>
    <t>MEXES</t>
  </si>
  <si>
    <t>ZORO</t>
  </si>
  <si>
    <t>PARISI</t>
  </si>
  <si>
    <t>PFERTZEL</t>
  </si>
  <si>
    <t>KAKA'</t>
  </si>
  <si>
    <t>CAMBIASSO</t>
  </si>
  <si>
    <t>BJELANOVIC</t>
  </si>
  <si>
    <t>BORIELLO</t>
  </si>
  <si>
    <t>TAIBI</t>
  </si>
  <si>
    <t>PETRUZZI</t>
  </si>
  <si>
    <t>OLIVERA</t>
  </si>
  <si>
    <t>ZAMPAGNA</t>
  </si>
  <si>
    <t>SUAZO</t>
  </si>
  <si>
    <t>ROCCHI</t>
  </si>
  <si>
    <t>Zuppardo  &amp; Pastore</t>
  </si>
  <si>
    <t>TURCI</t>
  </si>
  <si>
    <t>DE ROSA</t>
  </si>
  <si>
    <t>AGOSTINI</t>
  </si>
  <si>
    <t>CANNARSA</t>
  </si>
  <si>
    <t>CORINI</t>
  </si>
  <si>
    <t>MONTOLIVO</t>
  </si>
  <si>
    <t>MANNINI</t>
  </si>
  <si>
    <t>LUCARELLI</t>
  </si>
  <si>
    <t>ESPOSITO</t>
  </si>
  <si>
    <t>Salvatore De Angelis</t>
  </si>
  <si>
    <t>deangelis82@tin.it</t>
  </si>
  <si>
    <t>PERUZZI</t>
  </si>
  <si>
    <t>CASAZZA</t>
  </si>
  <si>
    <t>THURAM</t>
  </si>
  <si>
    <t>NESTA</t>
  </si>
  <si>
    <t>MATERAZZI</t>
  </si>
  <si>
    <t>MANDELLI</t>
  </si>
  <si>
    <t>FALCONE</t>
  </si>
  <si>
    <t>FRANCESCHINI I.</t>
  </si>
  <si>
    <t>LANNA</t>
  </si>
  <si>
    <t>NEDVED</t>
  </si>
  <si>
    <t>VERON</t>
  </si>
  <si>
    <t>GASBARRONI</t>
  </si>
  <si>
    <t>ZAGORAKIS</t>
  </si>
  <si>
    <t>VIDIGAL</t>
  </si>
  <si>
    <t>GIAMPA'</t>
  </si>
  <si>
    <t>DI NATALE</t>
  </si>
  <si>
    <t>SHEVCHENKO</t>
  </si>
  <si>
    <t>CIPRIANI</t>
  </si>
  <si>
    <t>BELLUCCI</t>
  </si>
  <si>
    <t>Tel: 328 4862435                      089  877038</t>
  </si>
  <si>
    <t>Alfonso Savastano</t>
  </si>
  <si>
    <t>clakk@tiscali.it</t>
  </si>
  <si>
    <t>MANNIGER</t>
  </si>
  <si>
    <t>Fantacinico 2004/2005</t>
  </si>
  <si>
    <t>FORTIN</t>
  </si>
  <si>
    <t>PINARDI</t>
  </si>
  <si>
    <t>RUI COSTA</t>
  </si>
  <si>
    <t>TONI</t>
  </si>
  <si>
    <t>CRESPO</t>
  </si>
  <si>
    <t>BUDAN</t>
  </si>
  <si>
    <t xml:space="preserve">3284716545                        089851598
</t>
  </si>
  <si>
    <t>GUARDALBEN</t>
  </si>
  <si>
    <t>DE SANCTIS</t>
  </si>
  <si>
    <t>JANKULOVSKI</t>
  </si>
  <si>
    <t>ZE MARIA</t>
  </si>
  <si>
    <t>STOVINI</t>
  </si>
  <si>
    <t>ADANI</t>
  </si>
  <si>
    <t>FUSCO</t>
  </si>
  <si>
    <t xml:space="preserve">Domenico </t>
  </si>
  <si>
    <t>ZAMBONI</t>
  </si>
  <si>
    <t>TORRISI</t>
  </si>
  <si>
    <t>DELLAS</t>
  </si>
  <si>
    <t>NAKAMURA</t>
  </si>
  <si>
    <t>MAURI</t>
  </si>
  <si>
    <t>GIALLOMBARDO</t>
  </si>
  <si>
    <t>ZAULI</t>
  </si>
  <si>
    <t>GIACOMAZZI</t>
  </si>
  <si>
    <t>GONZALES M.</t>
  </si>
  <si>
    <t>MOZART</t>
  </si>
  <si>
    <t>INZAGHI F.</t>
  </si>
  <si>
    <t>MICCOLI</t>
  </si>
  <si>
    <t>IBRAHIMOVIC</t>
  </si>
  <si>
    <t>DI CANIO</t>
  </si>
  <si>
    <t>MARTINS</t>
  </si>
  <si>
    <t>HANDANOVIC</t>
  </si>
  <si>
    <t>REAL RAL RAL</t>
  </si>
  <si>
    <t>Tel: 339 3571471</t>
  </si>
  <si>
    <t>Antonio Crescsenzo</t>
  </si>
  <si>
    <t>TOLDO</t>
  </si>
  <si>
    <t>FONTANA</t>
  </si>
  <si>
    <t>BONERA</t>
  </si>
  <si>
    <t>MALDINI</t>
  </si>
  <si>
    <t>PANUCCI</t>
  </si>
  <si>
    <t>DI BIAGIO</t>
  </si>
  <si>
    <t>TONETTO</t>
  </si>
  <si>
    <t>BERTOTTO</t>
  </si>
  <si>
    <t>BEGA</t>
  </si>
  <si>
    <t>Ujfalusi</t>
  </si>
  <si>
    <t>DONI</t>
  </si>
  <si>
    <t>EMERSSON</t>
  </si>
  <si>
    <t>PEROTTA</t>
  </si>
  <si>
    <t>PIZARRO</t>
  </si>
  <si>
    <t>DE ROSSI</t>
  </si>
  <si>
    <t>ABEJON</t>
  </si>
  <si>
    <t>DAVIDS</t>
  </si>
  <si>
    <t>MILANETTO</t>
  </si>
  <si>
    <t>DEL PIERO</t>
  </si>
  <si>
    <t>BAZZANI</t>
  </si>
  <si>
    <t>VIERI</t>
  </si>
  <si>
    <t>PROTTI</t>
  </si>
  <si>
    <t>Danilevicius</t>
  </si>
  <si>
    <t>CEJAS</t>
  </si>
  <si>
    <t>LUPATELLI</t>
  </si>
  <si>
    <t>GROSSO</t>
  </si>
  <si>
    <t>FAVALLI</t>
  </si>
  <si>
    <t>LORIA</t>
  </si>
  <si>
    <t>CHIELLINI</t>
  </si>
  <si>
    <t>DEL NERO</t>
  </si>
  <si>
    <t>LEDESMA</t>
  </si>
  <si>
    <t>VOLPI</t>
  </si>
  <si>
    <t>RIGANO'</t>
  </si>
  <si>
    <t>Eleftheropoulos</t>
  </si>
  <si>
    <t>ZEBINA</t>
  </si>
  <si>
    <t>MELARA</t>
  </si>
  <si>
    <t>SUSSI</t>
  </si>
  <si>
    <t>MIGNAMI</t>
  </si>
  <si>
    <t>Jorgensen</t>
  </si>
  <si>
    <t>TEDESCO GIA.</t>
  </si>
  <si>
    <t>KAPO</t>
  </si>
  <si>
    <t>APPIAH</t>
  </si>
  <si>
    <t>PANDEV</t>
  </si>
  <si>
    <t>TREZEQUET</t>
  </si>
  <si>
    <t>INZAGHI  S.</t>
  </si>
  <si>
    <t>TIRIBOCCHI</t>
  </si>
  <si>
    <t>VUCINIC</t>
  </si>
  <si>
    <t xml:space="preserve">NEW TIM </t>
  </si>
  <si>
    <t>22/09/2004 MERC.</t>
  </si>
  <si>
    <t>MERC 27/10/2004</t>
  </si>
  <si>
    <t>metalnik@virgilio.it</t>
  </si>
  <si>
    <t>MARCHEGIANI</t>
  </si>
  <si>
    <t xml:space="preserve">   Tel: 333 4204079                               089 852490</t>
  </si>
  <si>
    <t xml:space="preserve">    Tel.: 339 6448386                  089 853039</t>
  </si>
  <si>
    <t>Tel.: casa 089 852597                             ufficio:  089 853480</t>
  </si>
  <si>
    <r>
      <t xml:space="preserve">Tel </t>
    </r>
    <r>
      <rPr>
        <b/>
        <sz val="14"/>
        <rFont val="Arial"/>
        <family val="2"/>
      </rPr>
      <t xml:space="preserve">328 0717305 </t>
    </r>
    <r>
      <rPr>
        <sz val="14"/>
        <rFont val="Arial"/>
        <family val="2"/>
      </rPr>
      <t xml:space="preserve">                         089  853795</t>
    </r>
  </si>
  <si>
    <t>AQUILANI</t>
  </si>
  <si>
    <t>SULLO</t>
  </si>
  <si>
    <t>BARONIO</t>
  </si>
  <si>
    <t xml:space="preserve">LUCARELLI </t>
  </si>
  <si>
    <t>Meghni</t>
  </si>
  <si>
    <t>DALLA BONA</t>
  </si>
  <si>
    <t>PALOMBO</t>
  </si>
  <si>
    <t>MUNTARI</t>
  </si>
  <si>
    <t>BRIENZA</t>
  </si>
  <si>
    <t>MUTARELLI</t>
  </si>
  <si>
    <t>MUZZI</t>
  </si>
  <si>
    <t>PANCARO</t>
  </si>
  <si>
    <t>REZAEI</t>
  </si>
  <si>
    <t>BABU</t>
  </si>
  <si>
    <t>FRANCESCHINI</t>
  </si>
  <si>
    <t>Pellissier</t>
  </si>
  <si>
    <t>LAZZARI</t>
  </si>
  <si>
    <t>STORARI</t>
  </si>
  <si>
    <t>CUFRE'</t>
  </si>
  <si>
    <t>ZALAYETA</t>
  </si>
  <si>
    <t>10/11/2004 MERC</t>
  </si>
  <si>
    <t>06/01/2005 GIOV.</t>
  </si>
  <si>
    <t>GRUPPO A</t>
  </si>
  <si>
    <t xml:space="preserve">1A </t>
  </si>
  <si>
    <t>Riposa</t>
  </si>
  <si>
    <t>Classifica</t>
  </si>
  <si>
    <t>Squadra</t>
  </si>
  <si>
    <t>Pt.</t>
  </si>
  <si>
    <t>F.Pt.</t>
  </si>
  <si>
    <t>GRUPPO B</t>
  </si>
  <si>
    <t>2A</t>
  </si>
  <si>
    <t>3A</t>
  </si>
  <si>
    <t>4A</t>
  </si>
  <si>
    <t>5A</t>
  </si>
  <si>
    <t xml:space="preserve">  </t>
  </si>
  <si>
    <r>
      <t>I CUCCIOLI</t>
    </r>
    <r>
      <rPr>
        <b/>
        <sz val="14"/>
        <rFont val="Arial"/>
        <family val="2"/>
      </rPr>
      <t>*</t>
    </r>
  </si>
  <si>
    <r>
      <t>SPARTAK MANOWAR</t>
    </r>
    <r>
      <rPr>
        <b/>
        <sz val="14"/>
        <rFont val="Arial"/>
        <family val="2"/>
      </rPr>
      <t>*</t>
    </r>
  </si>
  <si>
    <r>
      <t>TORMENTINO</t>
    </r>
    <r>
      <rPr>
        <b/>
        <sz val="14"/>
        <rFont val="Arial"/>
        <family val="2"/>
      </rPr>
      <t>*</t>
    </r>
  </si>
  <si>
    <r>
      <t>NEW TIM</t>
    </r>
    <r>
      <rPr>
        <b/>
        <sz val="14"/>
        <rFont val="Arial"/>
        <family val="2"/>
      </rPr>
      <t>*</t>
    </r>
  </si>
  <si>
    <r>
      <t>TORO LOCO</t>
    </r>
    <r>
      <rPr>
        <b/>
        <sz val="14"/>
        <rFont val="Arial"/>
        <family val="2"/>
      </rPr>
      <t>*</t>
    </r>
  </si>
  <si>
    <r>
      <t>VANILLA SKY</t>
    </r>
    <r>
      <rPr>
        <b/>
        <sz val="14"/>
        <rFont val="Arial"/>
        <family val="2"/>
      </rPr>
      <t>*</t>
    </r>
  </si>
  <si>
    <r>
      <t>*</t>
    </r>
    <r>
      <rPr>
        <b/>
        <sz val="8"/>
        <rFont val="Arial"/>
        <family val="2"/>
      </rPr>
      <t xml:space="preserve"> 1 PARTITA IN MENO</t>
    </r>
  </si>
  <si>
    <r>
      <t>*</t>
    </r>
    <r>
      <rPr>
        <b/>
        <sz val="8"/>
        <rFont val="Arial"/>
        <family val="2"/>
      </rPr>
      <t xml:space="preserve"> 1 PARTITA IN piu'</t>
    </r>
  </si>
  <si>
    <r>
      <t>LES SASICCES</t>
    </r>
    <r>
      <rPr>
        <b/>
        <sz val="14"/>
        <rFont val="Arial"/>
        <family val="2"/>
      </rPr>
      <t>*</t>
    </r>
  </si>
  <si>
    <r>
      <t>REAL RAL RAL</t>
    </r>
    <r>
      <rPr>
        <b/>
        <sz val="14"/>
        <rFont val="Arial"/>
        <family val="2"/>
      </rPr>
      <t>*</t>
    </r>
  </si>
  <si>
    <r>
      <t>*</t>
    </r>
    <r>
      <rPr>
        <b/>
        <sz val="8"/>
        <rFont val="Arial"/>
        <family val="2"/>
      </rPr>
      <t xml:space="preserve"> 1 PARTITA IN PIU'</t>
    </r>
  </si>
  <si>
    <t>KALDAZE</t>
  </si>
  <si>
    <t>TUDOR</t>
  </si>
  <si>
    <t>RULLO</t>
  </si>
  <si>
    <t>CARINI</t>
  </si>
  <si>
    <t>PAREDES</t>
  </si>
  <si>
    <t>MAKINWA</t>
  </si>
  <si>
    <t>ROSSINI</t>
  </si>
  <si>
    <t>PASQUALE</t>
  </si>
  <si>
    <t>COPPOLA</t>
  </si>
  <si>
    <t>FLO</t>
  </si>
  <si>
    <t>IEZZO</t>
  </si>
  <si>
    <t>PISANO</t>
  </si>
  <si>
    <t>LEGROTTAGLIE</t>
  </si>
  <si>
    <t>CASTELLINI M.</t>
  </si>
  <si>
    <t>LIVERANI</t>
  </si>
  <si>
    <t>COCO</t>
  </si>
  <si>
    <t>VERGASSOLA</t>
  </si>
  <si>
    <t>ILIEV</t>
  </si>
  <si>
    <t>VIALI</t>
  </si>
  <si>
    <t>COLOMBO</t>
  </si>
  <si>
    <t>PORTANOVA</t>
  </si>
  <si>
    <t>KONAN</t>
  </si>
  <si>
    <t>MUTU</t>
  </si>
  <si>
    <t>DEL VECCHIO</t>
  </si>
  <si>
    <t>LANGELLA</t>
  </si>
  <si>
    <t>VIGIANI</t>
  </si>
  <si>
    <t xml:space="preserve">ANDATA </t>
  </si>
  <si>
    <t xml:space="preserve">Les Sasicces </t>
  </si>
  <si>
    <t>New Tim</t>
  </si>
  <si>
    <t>RITORNO</t>
  </si>
  <si>
    <t>Albatros</t>
  </si>
  <si>
    <t xml:space="preserve">Laudano Vi Punirà </t>
  </si>
  <si>
    <t>QUARTI</t>
  </si>
  <si>
    <t>Spartak Manowar</t>
  </si>
  <si>
    <t>Vanilla Sky</t>
  </si>
  <si>
    <t>Real Ral Ral</t>
  </si>
  <si>
    <t>I Cuccioli</t>
  </si>
  <si>
    <t>SEMIFINALE</t>
  </si>
  <si>
    <t xml:space="preserve"> </t>
  </si>
  <si>
    <t>3-4 posto</t>
  </si>
  <si>
    <t>Vanilla sky</t>
  </si>
  <si>
    <t>Tormentino</t>
  </si>
  <si>
    <t>andata</t>
  </si>
  <si>
    <t>1-2 posto</t>
  </si>
  <si>
    <t>albatros</t>
  </si>
  <si>
    <t>laudano vi punirà</t>
  </si>
  <si>
    <t>FINALINA 3 E 4 POSTO</t>
  </si>
  <si>
    <t>FINALISSIMA 1 E 2 POSTO</t>
  </si>
  <si>
    <t xml:space="preserve">I Cuccioli </t>
  </si>
  <si>
    <t xml:space="preserve"> dopo i rigori 4-6 per LVP</t>
  </si>
  <si>
    <t>3 posto ad entrambe  "Ad Honorem"</t>
  </si>
</sst>
</file>

<file path=xl/styles.xml><?xml version="1.0" encoding="utf-8"?>
<styleSheet xmlns="http://schemas.openxmlformats.org/spreadsheetml/2006/main">
  <numFmts count="3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  <numFmt numFmtId="171" formatCode="0.0E+00"/>
    <numFmt numFmtId="172" formatCode="d\-mmm\-yy"/>
    <numFmt numFmtId="173" formatCode="#,##0_ ;\-#,##0\ "/>
    <numFmt numFmtId="174" formatCode="00000"/>
    <numFmt numFmtId="175" formatCode="0.000"/>
    <numFmt numFmtId="176" formatCode="d\ mmmm\ yyyy"/>
    <numFmt numFmtId="177" formatCode="[$$-80A]#,##0_ ;\-[$$-80A]#,##0\ "/>
    <numFmt numFmtId="178" formatCode="#,##0.00_ ;\-#,##0.00\ "/>
    <numFmt numFmtId="179" formatCode="&quot;L.&quot;\ #,##0"/>
    <numFmt numFmtId="180" formatCode="[$€-2]\ #,##0"/>
    <numFmt numFmtId="181" formatCode="[$€-2]\ #,##0.00"/>
    <numFmt numFmtId="182" formatCode="_-[$€-2]\ * #,##0.00_-;\-[$€-2]\ * #,##0.00_-;_-[$€-2]\ * &quot;-&quot;??_-"/>
    <numFmt numFmtId="183" formatCode="[$€-2]\ #,##0;\-[$€-2]\ #,##0"/>
    <numFmt numFmtId="184" formatCode="[$€-2]\ #,##0.00;[Red]\-[$€-2]\ #,##0.00"/>
    <numFmt numFmtId="185" formatCode="#,##0\ [$€-1]"/>
    <numFmt numFmtId="186" formatCode="#,##0.00\ [$€-1]"/>
    <numFmt numFmtId="187" formatCode="&quot;Sì&quot;;&quot;Sì&quot;;&quot;No&quot;"/>
    <numFmt numFmtId="188" formatCode="&quot;Vero&quot;;&quot;Vero&quot;;&quot;Falso&quot;"/>
    <numFmt numFmtId="189" formatCode="&quot;Attivo&quot;;&quot;Attivo&quot;;&quot;Disattivo&quot;"/>
    <numFmt numFmtId="190" formatCode="[$€-2]\ #.##000_);[Red]\([$€-2]\ #.##000\)"/>
  </numFmts>
  <fonts count="54">
    <font>
      <sz val="10"/>
      <name val="Arial"/>
      <family val="0"/>
    </font>
    <font>
      <b/>
      <i/>
      <sz val="12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i/>
      <sz val="11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sz val="10"/>
      <name val="AvantGarde Bk BT"/>
      <family val="2"/>
    </font>
    <font>
      <i/>
      <sz val="14"/>
      <name val="Arial"/>
      <family val="2"/>
    </font>
    <font>
      <sz val="8"/>
      <name val="Tahoma"/>
      <family val="2"/>
    </font>
    <font>
      <b/>
      <sz val="10"/>
      <name val="Allegro BT"/>
      <family val="5"/>
    </font>
    <font>
      <i/>
      <sz val="8"/>
      <name val="Arial"/>
      <family val="2"/>
    </font>
    <font>
      <sz val="8"/>
      <name val="Arial"/>
      <family val="2"/>
    </font>
    <font>
      <sz val="10"/>
      <name val="Allegro BT"/>
      <family val="5"/>
    </font>
    <font>
      <b/>
      <sz val="9"/>
      <name val="Arial"/>
      <family val="2"/>
    </font>
    <font>
      <b/>
      <sz val="14"/>
      <color indexed="9"/>
      <name val="Arial"/>
      <family val="2"/>
    </font>
    <font>
      <b/>
      <i/>
      <sz val="8"/>
      <name val="Arial"/>
      <family val="2"/>
    </font>
    <font>
      <b/>
      <sz val="14"/>
      <name val="Arial"/>
      <family val="2"/>
    </font>
    <font>
      <b/>
      <sz val="11"/>
      <name val="AmerType Md BT"/>
      <family val="1"/>
    </font>
    <font>
      <sz val="10"/>
      <name val="Arial Black"/>
      <family val="2"/>
    </font>
    <font>
      <i/>
      <sz val="10"/>
      <name val="Arial Black"/>
      <family val="2"/>
    </font>
    <font>
      <sz val="9"/>
      <name val="Arial Black"/>
      <family val="2"/>
    </font>
    <font>
      <b/>
      <sz val="14"/>
      <name val="Garamond"/>
      <family val="1"/>
    </font>
    <font>
      <b/>
      <i/>
      <sz val="14"/>
      <name val="Garamond"/>
      <family val="1"/>
    </font>
    <font>
      <b/>
      <sz val="10"/>
      <name val="Garamond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u val="single"/>
      <sz val="12"/>
      <color indexed="12"/>
      <name val="Arial"/>
      <family val="2"/>
    </font>
    <font>
      <sz val="14"/>
      <name val="Arial"/>
      <family val="2"/>
    </font>
    <font>
      <sz val="7.5"/>
      <name val="Verdana"/>
      <family val="2"/>
    </font>
    <font>
      <u val="single"/>
      <sz val="16"/>
      <color indexed="12"/>
      <name val="Arial"/>
      <family val="0"/>
    </font>
    <font>
      <u val="single"/>
      <sz val="24"/>
      <color indexed="12"/>
      <name val="Arial"/>
      <family val="0"/>
    </font>
    <font>
      <u val="single"/>
      <sz val="14"/>
      <color indexed="12"/>
      <name val="Arial"/>
      <family val="2"/>
    </font>
    <font>
      <u val="single"/>
      <sz val="8"/>
      <name val="Arial"/>
      <family val="2"/>
    </font>
    <font>
      <b/>
      <u val="single"/>
      <sz val="10"/>
      <name val="Arial"/>
      <family val="2"/>
    </font>
    <font>
      <b/>
      <sz val="12"/>
      <name val="Garamond"/>
      <family val="1"/>
    </font>
    <font>
      <b/>
      <i/>
      <sz val="18"/>
      <name val="Arial"/>
      <family val="2"/>
    </font>
    <font>
      <b/>
      <i/>
      <sz val="14"/>
      <name val="Arial"/>
      <family val="2"/>
    </font>
    <font>
      <sz val="14"/>
      <name val="Arial TUR"/>
      <family val="2"/>
    </font>
    <font>
      <b/>
      <sz val="14"/>
      <name val="Square721 BT"/>
      <family val="2"/>
    </font>
    <font>
      <b/>
      <sz val="8"/>
      <color indexed="12"/>
      <name val="Arial"/>
      <family val="2"/>
    </font>
    <font>
      <b/>
      <i/>
      <sz val="14"/>
      <name val="Square721 BT"/>
      <family val="2"/>
    </font>
    <font>
      <b/>
      <sz val="10"/>
      <name val="Square721 BT"/>
      <family val="2"/>
    </font>
    <font>
      <b/>
      <i/>
      <sz val="14"/>
      <color indexed="12"/>
      <name val="Square721 BT"/>
      <family val="2"/>
    </font>
    <font>
      <b/>
      <i/>
      <sz val="14"/>
      <color indexed="10"/>
      <name val="Square721 BT"/>
      <family val="2"/>
    </font>
    <font>
      <sz val="10"/>
      <color indexed="10"/>
      <name val="Arial"/>
      <family val="0"/>
    </font>
    <font>
      <sz val="9"/>
      <color indexed="9"/>
      <name val="Arial Black"/>
      <family val="2"/>
    </font>
    <font>
      <sz val="14"/>
      <name val="Arial Black"/>
      <family val="2"/>
    </font>
  </fonts>
  <fills count="7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</fills>
  <borders count="95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medium"/>
      <top style="medium"/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double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medium"/>
      <top style="thin"/>
      <bottom style="thin"/>
    </border>
    <border>
      <left style="double"/>
      <right style="medium"/>
      <top style="thin"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double"/>
    </border>
    <border>
      <left style="double"/>
      <right style="medium"/>
      <top style="double"/>
      <bottom style="thin"/>
    </border>
    <border>
      <left style="thin"/>
      <right style="double"/>
      <top style="medium"/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double"/>
      <right>
        <color indexed="63"/>
      </right>
      <top style="medium"/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double"/>
    </border>
    <border>
      <left style="thin"/>
      <right style="double"/>
      <top style="thin"/>
      <bottom style="double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double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double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double"/>
      <top style="double"/>
      <bottom style="medium"/>
    </border>
    <border>
      <left style="double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double"/>
      <top style="medium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 style="medium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double"/>
      <top style="double"/>
      <bottom style="double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double"/>
      <right style="thin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70">
    <xf numFmtId="0" fontId="0" fillId="0" borderId="0" xfId="0" applyAlignment="1">
      <alignment/>
    </xf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0" fillId="0" borderId="0" xfId="0" applyFill="1" applyAlignment="1">
      <alignment/>
    </xf>
    <xf numFmtId="0" fontId="2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Continuous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Continuous" vertical="center"/>
    </xf>
    <xf numFmtId="0" fontId="0" fillId="0" borderId="6" xfId="0" applyFont="1" applyFill="1" applyBorder="1" applyAlignment="1">
      <alignment horizontal="center" vertical="center"/>
    </xf>
    <xf numFmtId="4" fontId="6" fillId="0" borderId="1" xfId="0" applyNumberFormat="1" applyFont="1" applyFill="1" applyBorder="1" applyAlignment="1">
      <alignment horizontal="center" vertical="center"/>
    </xf>
    <xf numFmtId="4" fontId="6" fillId="0" borderId="0" xfId="0" applyNumberFormat="1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41" fontId="6" fillId="0" borderId="7" xfId="0" applyNumberFormat="1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Continuous" vertical="center"/>
    </xf>
    <xf numFmtId="0" fontId="0" fillId="0" borderId="0" xfId="0" applyFont="1" applyFill="1" applyAlignment="1">
      <alignment horizontal="center" vertical="center"/>
    </xf>
    <xf numFmtId="0" fontId="7" fillId="0" borderId="9" xfId="0" applyFont="1" applyFill="1" applyBorder="1" applyAlignment="1">
      <alignment horizontal="centerContinuous" vertical="center"/>
    </xf>
    <xf numFmtId="0" fontId="0" fillId="0" borderId="10" xfId="0" applyFont="1" applyFill="1" applyBorder="1" applyAlignment="1">
      <alignment horizontal="center" vertical="center"/>
    </xf>
    <xf numFmtId="164" fontId="3" fillId="0" borderId="11" xfId="0" applyNumberFormat="1" applyFont="1" applyFill="1" applyBorder="1" applyAlignment="1">
      <alignment vertical="center"/>
    </xf>
    <xf numFmtId="164" fontId="3" fillId="0" borderId="12" xfId="0" applyNumberFormat="1" applyFont="1" applyFill="1" applyBorder="1" applyAlignment="1">
      <alignment vertical="center"/>
    </xf>
    <xf numFmtId="41" fontId="3" fillId="0" borderId="11" xfId="0" applyNumberFormat="1" applyFont="1" applyFill="1" applyBorder="1" applyAlignment="1">
      <alignment vertical="center"/>
    </xf>
    <xf numFmtId="0" fontId="0" fillId="0" borderId="2" xfId="0" applyFont="1" applyFill="1" applyBorder="1" applyAlignment="1">
      <alignment horizontal="centerContinuous" vertical="center"/>
    </xf>
    <xf numFmtId="0" fontId="0" fillId="0" borderId="13" xfId="0" applyFill="1" applyBorder="1" applyAlignment="1">
      <alignment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Continuous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0" fillId="0" borderId="14" xfId="0" applyFont="1" applyFill="1" applyBorder="1" applyAlignment="1">
      <alignment horizontal="centerContinuous" vertical="center"/>
    </xf>
    <xf numFmtId="0" fontId="0" fillId="0" borderId="9" xfId="0" applyFont="1" applyFill="1" applyBorder="1" applyAlignment="1">
      <alignment horizontal="centerContinuous" vertical="center"/>
    </xf>
    <xf numFmtId="41" fontId="3" fillId="0" borderId="12" xfId="0" applyNumberFormat="1" applyFont="1" applyFill="1" applyBorder="1" applyAlignment="1">
      <alignment vertical="center"/>
    </xf>
    <xf numFmtId="41" fontId="6" fillId="0" borderId="16" xfId="0" applyNumberFormat="1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41" fontId="6" fillId="0" borderId="0" xfId="0" applyNumberFormat="1" applyFont="1" applyFill="1" applyBorder="1" applyAlignment="1">
      <alignment horizontal="center" vertical="center"/>
    </xf>
    <xf numFmtId="41" fontId="6" fillId="0" borderId="0" xfId="0" applyNumberFormat="1" applyFont="1" applyFill="1" applyAlignment="1">
      <alignment vertical="center"/>
    </xf>
    <xf numFmtId="0" fontId="7" fillId="0" borderId="10" xfId="0" applyFont="1" applyFill="1" applyBorder="1" applyAlignment="1">
      <alignment horizontal="centerContinuous" vertical="center"/>
    </xf>
    <xf numFmtId="41" fontId="3" fillId="0" borderId="13" xfId="0" applyNumberFormat="1" applyFont="1" applyFill="1" applyBorder="1" applyAlignment="1">
      <alignment vertical="center"/>
    </xf>
    <xf numFmtId="41" fontId="3" fillId="0" borderId="0" xfId="0" applyNumberFormat="1" applyFont="1" applyFill="1" applyAlignment="1">
      <alignment vertical="center"/>
    </xf>
    <xf numFmtId="41" fontId="2" fillId="0" borderId="0" xfId="0" applyNumberFormat="1" applyFont="1" applyFill="1" applyAlignment="1">
      <alignment vertical="center"/>
    </xf>
    <xf numFmtId="41" fontId="9" fillId="0" borderId="0" xfId="0" applyNumberFormat="1" applyFont="1" applyFill="1" applyBorder="1" applyAlignment="1">
      <alignment horizontal="center" vertical="center"/>
    </xf>
    <xf numFmtId="0" fontId="13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172" fontId="9" fillId="0" borderId="0" xfId="0" applyNumberFormat="1" applyFont="1" applyFill="1" applyAlignment="1">
      <alignment horizontal="center" vertical="center"/>
    </xf>
    <xf numFmtId="0" fontId="0" fillId="0" borderId="17" xfId="0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12" fillId="0" borderId="0" xfId="0" applyFont="1" applyFill="1" applyAlignment="1">
      <alignment vertical="center"/>
    </xf>
    <xf numFmtId="0" fontId="14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15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/>
    </xf>
    <xf numFmtId="172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" fontId="16" fillId="0" borderId="0" xfId="0" applyNumberFormat="1" applyFont="1" applyBorder="1" applyAlignment="1">
      <alignment horizontal="center"/>
    </xf>
    <xf numFmtId="170" fontId="4" fillId="0" borderId="0" xfId="0" applyNumberFormat="1" applyFont="1" applyBorder="1" applyAlignment="1">
      <alignment/>
    </xf>
    <xf numFmtId="0" fontId="7" fillId="0" borderId="0" xfId="0" applyFont="1" applyAlignment="1">
      <alignment/>
    </xf>
    <xf numFmtId="0" fontId="17" fillId="0" borderId="0" xfId="0" applyFont="1" applyAlignment="1">
      <alignment/>
    </xf>
    <xf numFmtId="0" fontId="7" fillId="0" borderId="0" xfId="0" applyFont="1" applyAlignment="1">
      <alignment/>
    </xf>
    <xf numFmtId="0" fontId="12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Border="1" applyAlignment="1">
      <alignment/>
    </xf>
    <xf numFmtId="1" fontId="19" fillId="0" borderId="0" xfId="0" applyNumberFormat="1" applyFont="1" applyBorder="1" applyAlignment="1">
      <alignment horizontal="center"/>
    </xf>
    <xf numFmtId="170" fontId="0" fillId="0" borderId="0" xfId="0" applyNumberFormat="1" applyBorder="1" applyAlignment="1">
      <alignment horizontal="center"/>
    </xf>
    <xf numFmtId="0" fontId="20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1" fontId="19" fillId="0" borderId="0" xfId="0" applyNumberFormat="1" applyFont="1" applyAlignment="1">
      <alignment horizontal="center"/>
    </xf>
    <xf numFmtId="170" fontId="0" fillId="0" borderId="0" xfId="0" applyNumberFormat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170" fontId="4" fillId="0" borderId="21" xfId="0" applyNumberFormat="1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10" fillId="0" borderId="6" xfId="0" applyFont="1" applyBorder="1" applyAlignment="1">
      <alignment/>
    </xf>
    <xf numFmtId="172" fontId="10" fillId="0" borderId="6" xfId="0" applyNumberFormat="1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8" fillId="0" borderId="6" xfId="0" applyFont="1" applyBorder="1" applyAlignment="1">
      <alignment horizontal="center"/>
    </xf>
    <xf numFmtId="0" fontId="18" fillId="0" borderId="6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0" fontId="21" fillId="2" borderId="22" xfId="0" applyFont="1" applyFill="1" applyBorder="1" applyAlignment="1">
      <alignment horizontal="center"/>
    </xf>
    <xf numFmtId="170" fontId="10" fillId="0" borderId="23" xfId="0" applyNumberFormat="1" applyFont="1" applyBorder="1" applyAlignment="1">
      <alignment horizontal="center"/>
    </xf>
    <xf numFmtId="170" fontId="10" fillId="0" borderId="24" xfId="0" applyNumberFormat="1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22" fillId="0" borderId="25" xfId="0" applyFont="1" applyBorder="1" applyAlignment="1">
      <alignment horizontal="center"/>
    </xf>
    <xf numFmtId="0" fontId="18" fillId="0" borderId="26" xfId="0" applyFont="1" applyBorder="1" applyAlignment="1">
      <alignment horizontal="center" vertical="center"/>
    </xf>
    <xf numFmtId="0" fontId="23" fillId="0" borderId="6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0" fillId="0" borderId="6" xfId="0" applyBorder="1" applyAlignment="1">
      <alignment/>
    </xf>
    <xf numFmtId="0" fontId="18" fillId="0" borderId="28" xfId="0" applyFont="1" applyBorder="1" applyAlignment="1">
      <alignment/>
    </xf>
    <xf numFmtId="0" fontId="9" fillId="0" borderId="6" xfId="0" applyFont="1" applyBorder="1" applyAlignment="1">
      <alignment horizontal="center"/>
    </xf>
    <xf numFmtId="0" fontId="3" fillId="0" borderId="6" xfId="0" applyFont="1" applyBorder="1" applyAlignment="1">
      <alignment horizontal="center" vertical="center"/>
    </xf>
    <xf numFmtId="0" fontId="6" fillId="0" borderId="6" xfId="0" applyFont="1" applyBorder="1" applyAlignment="1">
      <alignment horizontal="center"/>
    </xf>
    <xf numFmtId="0" fontId="22" fillId="0" borderId="22" xfId="0" applyFont="1" applyBorder="1" applyAlignment="1">
      <alignment horizontal="center"/>
    </xf>
    <xf numFmtId="170" fontId="1" fillId="0" borderId="29" xfId="0" applyNumberFormat="1" applyFont="1" applyBorder="1" applyAlignment="1">
      <alignment horizontal="center" vertical="center"/>
    </xf>
    <xf numFmtId="0" fontId="18" fillId="0" borderId="30" xfId="0" applyFont="1" applyBorder="1" applyAlignment="1">
      <alignment/>
    </xf>
    <xf numFmtId="0" fontId="22" fillId="0" borderId="31" xfId="0" applyFont="1" applyBorder="1" applyAlignment="1">
      <alignment horizontal="center"/>
    </xf>
    <xf numFmtId="0" fontId="22" fillId="0" borderId="32" xfId="0" applyFont="1" applyBorder="1" applyAlignment="1">
      <alignment horizontal="center"/>
    </xf>
    <xf numFmtId="0" fontId="18" fillId="0" borderId="33" xfId="0" applyFont="1" applyBorder="1" applyAlignment="1">
      <alignment horizontal="center" vertical="center"/>
    </xf>
    <xf numFmtId="0" fontId="23" fillId="0" borderId="34" xfId="0" applyFont="1" applyBorder="1" applyAlignment="1">
      <alignment horizontal="center" vertical="center"/>
    </xf>
    <xf numFmtId="0" fontId="18" fillId="0" borderId="0" xfId="0" applyFont="1" applyAlignment="1">
      <alignment/>
    </xf>
    <xf numFmtId="172" fontId="10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170" fontId="18" fillId="0" borderId="0" xfId="0" applyNumberFormat="1" applyFont="1" applyAlignment="1">
      <alignment/>
    </xf>
    <xf numFmtId="0" fontId="18" fillId="0" borderId="35" xfId="0" applyFont="1" applyBorder="1" applyAlignment="1">
      <alignment horizontal="center" vertical="center"/>
    </xf>
    <xf numFmtId="0" fontId="23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18" fillId="0" borderId="8" xfId="0" applyFont="1" applyBorder="1" applyAlignment="1">
      <alignment horizontal="center" vertical="center"/>
    </xf>
    <xf numFmtId="0" fontId="18" fillId="0" borderId="36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0" xfId="0" applyFont="1" applyBorder="1" applyAlignment="1">
      <alignment/>
    </xf>
    <xf numFmtId="0" fontId="17" fillId="0" borderId="0" xfId="0" applyFont="1" applyBorder="1" applyAlignment="1">
      <alignment/>
    </xf>
    <xf numFmtId="0" fontId="18" fillId="0" borderId="0" xfId="0" applyFont="1" applyBorder="1" applyAlignment="1">
      <alignment/>
    </xf>
    <xf numFmtId="0" fontId="0" fillId="0" borderId="0" xfId="0" applyFont="1" applyAlignment="1">
      <alignment/>
    </xf>
    <xf numFmtId="1" fontId="24" fillId="0" borderId="0" xfId="0" applyNumberFormat="1" applyFont="1" applyBorder="1" applyAlignment="1">
      <alignment horizontal="center"/>
    </xf>
    <xf numFmtId="170" fontId="18" fillId="0" borderId="0" xfId="0" applyNumberFormat="1" applyFont="1" applyBorder="1" applyAlignment="1">
      <alignment/>
    </xf>
    <xf numFmtId="0" fontId="12" fillId="0" borderId="0" xfId="0" applyFont="1" applyBorder="1" applyAlignment="1">
      <alignment/>
    </xf>
    <xf numFmtId="0" fontId="11" fillId="0" borderId="6" xfId="0" applyFont="1" applyBorder="1" applyAlignment="1">
      <alignment horizontal="center" vertical="center"/>
    </xf>
    <xf numFmtId="170" fontId="0" fillId="0" borderId="0" xfId="0" applyNumberFormat="1" applyAlignment="1">
      <alignment/>
    </xf>
    <xf numFmtId="1" fontId="24" fillId="0" borderId="0" xfId="0" applyNumberFormat="1" applyFont="1" applyFill="1" applyBorder="1" applyAlignment="1">
      <alignment horizontal="center"/>
    </xf>
    <xf numFmtId="170" fontId="18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9" fillId="0" borderId="6" xfId="0" applyFont="1" applyBorder="1" applyAlignment="1">
      <alignment horizontal="center" vertical="center"/>
    </xf>
    <xf numFmtId="1" fontId="19" fillId="0" borderId="0" xfId="0" applyNumberFormat="1" applyFont="1" applyFill="1" applyBorder="1" applyAlignment="1">
      <alignment horizontal="center"/>
    </xf>
    <xf numFmtId="170" fontId="25" fillId="0" borderId="0" xfId="0" applyNumberFormat="1" applyFont="1" applyFill="1" applyBorder="1" applyAlignment="1">
      <alignment horizontal="center" textRotation="90"/>
    </xf>
    <xf numFmtId="170" fontId="26" fillId="0" borderId="0" xfId="0" applyNumberFormat="1" applyFont="1" applyFill="1" applyBorder="1" applyAlignment="1">
      <alignment horizontal="center" textRotation="90"/>
    </xf>
    <xf numFmtId="170" fontId="27" fillId="0" borderId="0" xfId="0" applyNumberFormat="1" applyFont="1" applyFill="1" applyBorder="1" applyAlignment="1">
      <alignment horizontal="center" textRotation="90"/>
    </xf>
    <xf numFmtId="0" fontId="0" fillId="0" borderId="0" xfId="0" applyFill="1" applyBorder="1" applyAlignment="1">
      <alignment/>
    </xf>
    <xf numFmtId="170" fontId="3" fillId="0" borderId="6" xfId="0" applyNumberFormat="1" applyFont="1" applyBorder="1" applyAlignment="1">
      <alignment horizontal="center" vertical="center"/>
    </xf>
    <xf numFmtId="170" fontId="23" fillId="0" borderId="0" xfId="0" applyNumberFormat="1" applyFont="1" applyFill="1" applyBorder="1" applyAlignment="1">
      <alignment horizontal="center" vertical="center"/>
    </xf>
    <xf numFmtId="170" fontId="7" fillId="0" borderId="0" xfId="0" applyNumberFormat="1" applyFont="1" applyFill="1" applyBorder="1" applyAlignment="1">
      <alignment horizontal="center" vertical="center"/>
    </xf>
    <xf numFmtId="0" fontId="21" fillId="2" borderId="37" xfId="0" applyFont="1" applyFill="1" applyBorder="1" applyAlignment="1">
      <alignment horizontal="center"/>
    </xf>
    <xf numFmtId="170" fontId="1" fillId="0" borderId="38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21" fillId="2" borderId="39" xfId="0" applyFont="1" applyFill="1" applyBorder="1" applyAlignment="1">
      <alignment horizontal="center"/>
    </xf>
    <xf numFmtId="170" fontId="10" fillId="0" borderId="40" xfId="0" applyNumberFormat="1" applyFont="1" applyBorder="1" applyAlignment="1">
      <alignment horizontal="center"/>
    </xf>
    <xf numFmtId="170" fontId="10" fillId="0" borderId="20" xfId="0" applyNumberFormat="1" applyFont="1" applyBorder="1" applyAlignment="1">
      <alignment horizontal="center"/>
    </xf>
    <xf numFmtId="0" fontId="7" fillId="0" borderId="41" xfId="0" applyFont="1" applyBorder="1" applyAlignment="1">
      <alignment horizontal="center"/>
    </xf>
    <xf numFmtId="0" fontId="22" fillId="0" borderId="21" xfId="0" applyFont="1" applyBorder="1" applyAlignment="1">
      <alignment horizontal="center"/>
    </xf>
    <xf numFmtId="0" fontId="22" fillId="0" borderId="42" xfId="0" applyFont="1" applyBorder="1" applyAlignment="1">
      <alignment horizontal="center"/>
    </xf>
    <xf numFmtId="170" fontId="1" fillId="0" borderId="27" xfId="0" applyNumberFormat="1" applyFont="1" applyBorder="1" applyAlignment="1">
      <alignment horizontal="center" vertical="center"/>
    </xf>
    <xf numFmtId="0" fontId="22" fillId="0" borderId="43" xfId="0" applyFont="1" applyBorder="1" applyAlignment="1">
      <alignment horizontal="center"/>
    </xf>
    <xf numFmtId="0" fontId="22" fillId="0" borderId="44" xfId="0" applyFont="1" applyBorder="1" applyAlignment="1">
      <alignment horizontal="center"/>
    </xf>
    <xf numFmtId="170" fontId="1" fillId="0" borderId="45" xfId="0" applyNumberFormat="1" applyFont="1" applyBorder="1" applyAlignment="1">
      <alignment horizontal="center" vertical="center"/>
    </xf>
    <xf numFmtId="172" fontId="10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8" fillId="0" borderId="26" xfId="0" applyFont="1" applyFill="1" applyBorder="1" applyAlignment="1">
      <alignment horizontal="center" vertical="center"/>
    </xf>
    <xf numFmtId="0" fontId="18" fillId="0" borderId="33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textRotation="90"/>
    </xf>
    <xf numFmtId="0" fontId="18" fillId="0" borderId="0" xfId="0" applyFont="1" applyBorder="1" applyAlignment="1">
      <alignment horizontal="center" textRotation="90"/>
    </xf>
    <xf numFmtId="0" fontId="4" fillId="0" borderId="4" xfId="0" applyFont="1" applyFill="1" applyBorder="1" applyAlignment="1">
      <alignment horizontal="right" vertical="center"/>
    </xf>
    <xf numFmtId="0" fontId="6" fillId="0" borderId="46" xfId="0" applyFont="1" applyFill="1" applyBorder="1" applyAlignment="1">
      <alignment horizontal="right" vertical="center"/>
    </xf>
    <xf numFmtId="0" fontId="6" fillId="0" borderId="7" xfId="0" applyFont="1" applyFill="1" applyBorder="1" applyAlignment="1">
      <alignment horizontal="right" vertical="center"/>
    </xf>
    <xf numFmtId="41" fontId="6" fillId="0" borderId="7" xfId="0" applyNumberFormat="1" applyFont="1" applyFill="1" applyBorder="1" applyAlignment="1">
      <alignment horizontal="right" vertical="center"/>
    </xf>
    <xf numFmtId="0" fontId="0" fillId="0" borderId="5" xfId="0" applyFont="1" applyBorder="1" applyAlignment="1">
      <alignment horizontal="centerContinuous" vertical="center"/>
    </xf>
    <xf numFmtId="0" fontId="0" fillId="0" borderId="6" xfId="0" applyFont="1" applyBorder="1" applyAlignment="1">
      <alignment horizontal="center" vertical="center"/>
    </xf>
    <xf numFmtId="41" fontId="6" fillId="0" borderId="7" xfId="0" applyNumberFormat="1" applyFont="1" applyBorder="1" applyAlignment="1">
      <alignment horizontal="right" vertical="center"/>
    </xf>
    <xf numFmtId="0" fontId="6" fillId="0" borderId="47" xfId="0" applyFont="1" applyFill="1" applyBorder="1" applyAlignment="1">
      <alignment horizontal="right" vertical="center"/>
    </xf>
    <xf numFmtId="0" fontId="6" fillId="0" borderId="4" xfId="0" applyFont="1" applyFill="1" applyBorder="1" applyAlignment="1">
      <alignment horizontal="right" vertical="center"/>
    </xf>
    <xf numFmtId="41" fontId="6" fillId="0" borderId="4" xfId="0" applyNumberFormat="1" applyFont="1" applyFill="1" applyBorder="1" applyAlignment="1">
      <alignment horizontal="right" vertical="center"/>
    </xf>
    <xf numFmtId="0" fontId="0" fillId="0" borderId="6" xfId="0" applyFont="1" applyBorder="1" applyAlignment="1">
      <alignment horizontal="centerContinuous" vertical="center"/>
    </xf>
    <xf numFmtId="0" fontId="0" fillId="0" borderId="14" xfId="0" applyFont="1" applyBorder="1" applyAlignment="1">
      <alignment horizontal="centerContinuous" vertical="center"/>
    </xf>
    <xf numFmtId="0" fontId="0" fillId="0" borderId="15" xfId="0" applyFont="1" applyBorder="1" applyAlignment="1">
      <alignment horizontal="center" vertical="center"/>
    </xf>
    <xf numFmtId="41" fontId="6" fillId="0" borderId="47" xfId="0" applyNumberFormat="1" applyFont="1" applyFill="1" applyBorder="1" applyAlignment="1">
      <alignment horizontal="right" vertical="center"/>
    </xf>
    <xf numFmtId="0" fontId="0" fillId="0" borderId="48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right" vertical="center"/>
    </xf>
    <xf numFmtId="41" fontId="6" fillId="0" borderId="16" xfId="0" applyNumberFormat="1" applyFont="1" applyFill="1" applyBorder="1" applyAlignment="1">
      <alignment horizontal="right" vertical="center"/>
    </xf>
    <xf numFmtId="0" fontId="0" fillId="0" borderId="5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41" fontId="6" fillId="0" borderId="4" xfId="0" applyNumberFormat="1" applyFont="1" applyBorder="1" applyAlignment="1">
      <alignment horizontal="right" vertical="center"/>
    </xf>
    <xf numFmtId="0" fontId="0" fillId="0" borderId="2" xfId="0" applyFont="1" applyBorder="1" applyAlignment="1">
      <alignment horizontal="centerContinuous" vertical="center"/>
    </xf>
    <xf numFmtId="0" fontId="6" fillId="0" borderId="49" xfId="0" applyFont="1" applyFill="1" applyBorder="1" applyAlignment="1">
      <alignment horizontal="right" vertical="center"/>
    </xf>
    <xf numFmtId="0" fontId="0" fillId="0" borderId="50" xfId="0" applyFont="1" applyFill="1" applyBorder="1" applyAlignment="1">
      <alignment horizontal="centerContinuous" vertical="center"/>
    </xf>
    <xf numFmtId="41" fontId="3" fillId="0" borderId="51" xfId="0" applyNumberFormat="1" applyFont="1" applyFill="1" applyBorder="1" applyAlignment="1">
      <alignment vertical="center"/>
    </xf>
    <xf numFmtId="0" fontId="10" fillId="0" borderId="19" xfId="0" applyFont="1" applyFill="1" applyBorder="1" applyAlignment="1">
      <alignment horizontal="right" vertical="center" wrapText="1"/>
    </xf>
    <xf numFmtId="41" fontId="11" fillId="0" borderId="20" xfId="0" applyNumberFormat="1" applyFont="1" applyFill="1" applyBorder="1" applyAlignment="1">
      <alignment horizontal="right" vertical="center"/>
    </xf>
    <xf numFmtId="0" fontId="10" fillId="0" borderId="19" xfId="0" applyFont="1" applyFill="1" applyBorder="1" applyAlignment="1">
      <alignment horizontal="center" vertical="center" wrapText="1"/>
    </xf>
    <xf numFmtId="0" fontId="0" fillId="0" borderId="33" xfId="0" applyFill="1" applyBorder="1" applyAlignment="1">
      <alignment horizontal="right" vertical="center"/>
    </xf>
    <xf numFmtId="41" fontId="0" fillId="0" borderId="34" xfId="0" applyNumberFormat="1" applyFill="1" applyBorder="1" applyAlignment="1">
      <alignment vertical="center"/>
    </xf>
    <xf numFmtId="0" fontId="0" fillId="0" borderId="33" xfId="0" applyFill="1" applyBorder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0" fillId="0" borderId="0" xfId="0" applyFont="1" applyFill="1" applyAlignment="1">
      <alignment horizontal="right" vertical="center"/>
    </xf>
    <xf numFmtId="41" fontId="6" fillId="0" borderId="52" xfId="0" applyNumberFormat="1" applyFont="1" applyFill="1" applyBorder="1" applyAlignment="1">
      <alignment horizontal="right" vertical="center"/>
    </xf>
    <xf numFmtId="172" fontId="9" fillId="0" borderId="0" xfId="0" applyNumberFormat="1" applyFont="1" applyFill="1" applyAlignment="1">
      <alignment horizontal="right" vertical="center"/>
    </xf>
    <xf numFmtId="0" fontId="0" fillId="0" borderId="0" xfId="0" applyFill="1" applyAlignment="1">
      <alignment horizontal="right" vertical="center"/>
    </xf>
    <xf numFmtId="0" fontId="14" fillId="0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 horizontal="right" vertical="center"/>
    </xf>
    <xf numFmtId="0" fontId="5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170" fontId="9" fillId="0" borderId="27" xfId="0" applyNumberFormat="1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1" fontId="24" fillId="0" borderId="53" xfId="0" applyNumberFormat="1" applyFont="1" applyBorder="1" applyAlignment="1">
      <alignment horizontal="center"/>
    </xf>
    <xf numFmtId="1" fontId="24" fillId="0" borderId="53" xfId="0" applyNumberFormat="1" applyFont="1" applyFill="1" applyBorder="1" applyAlignment="1">
      <alignment horizontal="center"/>
    </xf>
    <xf numFmtId="0" fontId="18" fillId="0" borderId="2" xfId="0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0" fontId="18" fillId="0" borderId="54" xfId="0" applyFont="1" applyBorder="1" applyAlignment="1">
      <alignment horizontal="center" vertical="center"/>
    </xf>
    <xf numFmtId="181" fontId="11" fillId="0" borderId="21" xfId="0" applyNumberFormat="1" applyFont="1" applyFill="1" applyBorder="1" applyAlignment="1">
      <alignment vertical="center"/>
    </xf>
    <xf numFmtId="181" fontId="11" fillId="0" borderId="45" xfId="0" applyNumberFormat="1" applyFont="1" applyFill="1" applyBorder="1" applyAlignment="1">
      <alignment vertical="center"/>
    </xf>
    <xf numFmtId="0" fontId="35" fillId="3" borderId="0" xfId="0" applyFont="1" applyFill="1" applyAlignment="1">
      <alignment wrapText="1"/>
    </xf>
    <xf numFmtId="0" fontId="7" fillId="0" borderId="55" xfId="0" applyFont="1" applyFill="1" applyBorder="1" applyAlignment="1">
      <alignment horizontal="center" vertical="center"/>
    </xf>
    <xf numFmtId="0" fontId="34" fillId="0" borderId="0" xfId="0" applyFont="1" applyFill="1" applyAlignment="1">
      <alignment/>
    </xf>
    <xf numFmtId="0" fontId="0" fillId="0" borderId="1" xfId="0" applyFont="1" applyFill="1" applyBorder="1" applyAlignment="1">
      <alignment vertical="center"/>
    </xf>
    <xf numFmtId="0" fontId="0" fillId="0" borderId="56" xfId="0" applyFont="1" applyFill="1" applyBorder="1" applyAlignment="1">
      <alignment vertical="center"/>
    </xf>
    <xf numFmtId="0" fontId="0" fillId="0" borderId="55" xfId="0" applyFont="1" applyFill="1" applyBorder="1" applyAlignment="1">
      <alignment horizontal="centerContinuous" vertical="center"/>
    </xf>
    <xf numFmtId="0" fontId="0" fillId="0" borderId="5" xfId="0" applyFont="1" applyFill="1" applyBorder="1" applyAlignment="1">
      <alignment vertical="center"/>
    </xf>
    <xf numFmtId="0" fontId="0" fillId="0" borderId="57" xfId="0" applyFont="1" applyFill="1" applyBorder="1" applyAlignment="1">
      <alignment vertical="center"/>
    </xf>
    <xf numFmtId="0" fontId="0" fillId="0" borderId="26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9" fillId="0" borderId="47" xfId="0" applyFont="1" applyFill="1" applyBorder="1" applyAlignment="1">
      <alignment horizontal="right" vertical="center"/>
    </xf>
    <xf numFmtId="0" fontId="39" fillId="0" borderId="0" xfId="0" applyFont="1" applyBorder="1" applyAlignment="1">
      <alignment horizontal="center"/>
    </xf>
    <xf numFmtId="170" fontId="0" fillId="0" borderId="0" xfId="0" applyNumberFormat="1" applyFont="1" applyAlignment="1">
      <alignment/>
    </xf>
    <xf numFmtId="0" fontId="40" fillId="0" borderId="26" xfId="0" applyFont="1" applyFill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textRotation="90"/>
    </xf>
    <xf numFmtId="170" fontId="0" fillId="0" borderId="0" xfId="0" applyNumberFormat="1" applyFont="1" applyFill="1" applyBorder="1" applyAlignment="1">
      <alignment horizontal="center" vertical="center"/>
    </xf>
    <xf numFmtId="0" fontId="6" fillId="0" borderId="58" xfId="0" applyFont="1" applyFill="1" applyBorder="1" applyAlignment="1">
      <alignment horizontal="right" vertical="center"/>
    </xf>
    <xf numFmtId="0" fontId="12" fillId="0" borderId="2" xfId="0" applyFont="1" applyFill="1" applyBorder="1" applyAlignment="1">
      <alignment horizontal="centerContinuous" vertical="center"/>
    </xf>
    <xf numFmtId="0" fontId="10" fillId="0" borderId="59" xfId="0" applyFont="1" applyFill="1" applyBorder="1" applyAlignment="1">
      <alignment horizontal="center" vertical="center" wrapText="1"/>
    </xf>
    <xf numFmtId="41" fontId="6" fillId="0" borderId="4" xfId="0" applyNumberFormat="1" applyFont="1" applyBorder="1" applyAlignment="1">
      <alignment horizontal="center" vertical="center"/>
    </xf>
    <xf numFmtId="41" fontId="6" fillId="0" borderId="16" xfId="0" applyNumberFormat="1" applyFont="1" applyBorder="1" applyAlignment="1">
      <alignment horizontal="right" vertical="center"/>
    </xf>
    <xf numFmtId="0" fontId="0" fillId="0" borderId="55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Continuous" vertical="center"/>
    </xf>
    <xf numFmtId="0" fontId="6" fillId="0" borderId="5" xfId="0" applyFont="1" applyBorder="1" applyAlignment="1">
      <alignment horizontal="center" vertical="center"/>
    </xf>
    <xf numFmtId="0" fontId="34" fillId="0" borderId="6" xfId="0" applyFont="1" applyFill="1" applyBorder="1" applyAlignment="1">
      <alignment horizontal="center" vertical="center"/>
    </xf>
    <xf numFmtId="0" fontId="34" fillId="0" borderId="8" xfId="0" applyFont="1" applyFill="1" applyBorder="1" applyAlignment="1">
      <alignment horizontal="center" vertical="center"/>
    </xf>
    <xf numFmtId="0" fontId="6" fillId="0" borderId="27" xfId="0" applyFont="1" applyBorder="1" applyAlignment="1">
      <alignment horizontal="center"/>
    </xf>
    <xf numFmtId="0" fontId="3" fillId="0" borderId="27" xfId="0" applyFont="1" applyBorder="1" applyAlignment="1">
      <alignment horizontal="center" vertical="center"/>
    </xf>
    <xf numFmtId="172" fontId="10" fillId="0" borderId="34" xfId="0" applyNumberFormat="1" applyFont="1" applyBorder="1" applyAlignment="1">
      <alignment horizontal="center"/>
    </xf>
    <xf numFmtId="0" fontId="0" fillId="0" borderId="45" xfId="0" applyBorder="1" applyAlignment="1">
      <alignment horizontal="center"/>
    </xf>
    <xf numFmtId="172" fontId="10" fillId="0" borderId="60" xfId="0" applyNumberFormat="1" applyFont="1" applyBorder="1" applyAlignment="1">
      <alignment horizontal="center"/>
    </xf>
    <xf numFmtId="0" fontId="0" fillId="0" borderId="61" xfId="0" applyBorder="1" applyAlignment="1">
      <alignment horizontal="center"/>
    </xf>
    <xf numFmtId="172" fontId="46" fillId="0" borderId="62" xfId="0" applyNumberFormat="1" applyFont="1" applyBorder="1" applyAlignment="1">
      <alignment horizontal="center" vertical="distributed"/>
    </xf>
    <xf numFmtId="172" fontId="45" fillId="0" borderId="63" xfId="0" applyNumberFormat="1" applyFont="1" applyBorder="1" applyAlignment="1">
      <alignment horizontal="center" vertical="distributed"/>
    </xf>
    <xf numFmtId="0" fontId="6" fillId="0" borderId="0" xfId="0" applyFont="1" applyAlignment="1">
      <alignment/>
    </xf>
    <xf numFmtId="172" fontId="48" fillId="0" borderId="6" xfId="0" applyNumberFormat="1" applyFont="1" applyBorder="1" applyAlignment="1">
      <alignment vertical="center"/>
    </xf>
    <xf numFmtId="172" fontId="48" fillId="0" borderId="6" xfId="0" applyNumberFormat="1" applyFont="1" applyBorder="1" applyAlignment="1">
      <alignment horizontal="center" vertical="center"/>
    </xf>
    <xf numFmtId="0" fontId="47" fillId="0" borderId="6" xfId="0" applyFont="1" applyBorder="1" applyAlignment="1">
      <alignment vertical="distributed"/>
    </xf>
    <xf numFmtId="172" fontId="48" fillId="0" borderId="27" xfId="0" applyNumberFormat="1" applyFont="1" applyBorder="1" applyAlignment="1">
      <alignment vertical="center"/>
    </xf>
    <xf numFmtId="172" fontId="10" fillId="0" borderId="34" xfId="0" applyNumberFormat="1" applyFont="1" applyBorder="1" applyAlignment="1">
      <alignment horizontal="center" vertical="distributed"/>
    </xf>
    <xf numFmtId="172" fontId="0" fillId="0" borderId="0" xfId="0" applyNumberFormat="1" applyAlignment="1">
      <alignment/>
    </xf>
    <xf numFmtId="0" fontId="7" fillId="0" borderId="8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0" fontId="4" fillId="0" borderId="4" xfId="0" applyFont="1" applyBorder="1" applyAlignment="1">
      <alignment horizontal="center"/>
    </xf>
    <xf numFmtId="0" fontId="0" fillId="0" borderId="5" xfId="0" applyBorder="1" applyAlignment="1">
      <alignment/>
    </xf>
    <xf numFmtId="0" fontId="0" fillId="0" borderId="7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6" xfId="0" applyBorder="1" applyAlignment="1">
      <alignment/>
    </xf>
    <xf numFmtId="0" fontId="9" fillId="0" borderId="34" xfId="0" applyFont="1" applyBorder="1" applyAlignment="1">
      <alignment horizontal="center"/>
    </xf>
    <xf numFmtId="0" fontId="3" fillId="0" borderId="34" xfId="0" applyFont="1" applyBorder="1" applyAlignment="1">
      <alignment horizontal="center" vertical="center"/>
    </xf>
    <xf numFmtId="0" fontId="52" fillId="4" borderId="53" xfId="0" applyFont="1" applyFill="1" applyBorder="1" applyAlignment="1">
      <alignment horizontal="center" vertical="center"/>
    </xf>
    <xf numFmtId="0" fontId="52" fillId="5" borderId="53" xfId="0" applyFont="1" applyFill="1" applyBorder="1" applyAlignment="1">
      <alignment horizontal="center" vertical="center"/>
    </xf>
    <xf numFmtId="172" fontId="23" fillId="0" borderId="57" xfId="0" applyNumberFormat="1" applyFont="1" applyFill="1" applyBorder="1" applyAlignment="1">
      <alignment horizontal="center"/>
    </xf>
    <xf numFmtId="0" fontId="0" fillId="0" borderId="64" xfId="0" applyBorder="1" applyAlignment="1">
      <alignment/>
    </xf>
    <xf numFmtId="0" fontId="0" fillId="0" borderId="65" xfId="0" applyBorder="1" applyAlignment="1">
      <alignment/>
    </xf>
    <xf numFmtId="0" fontId="0" fillId="0" borderId="66" xfId="0" applyBorder="1" applyAlignment="1">
      <alignment/>
    </xf>
    <xf numFmtId="0" fontId="0" fillId="0" borderId="67" xfId="0" applyBorder="1" applyAlignment="1">
      <alignment/>
    </xf>
    <xf numFmtId="0" fontId="0" fillId="0" borderId="68" xfId="0" applyBorder="1" applyAlignment="1">
      <alignment/>
    </xf>
    <xf numFmtId="0" fontId="0" fillId="0" borderId="69" xfId="0" applyBorder="1" applyAlignment="1">
      <alignment/>
    </xf>
    <xf numFmtId="0" fontId="0" fillId="0" borderId="70" xfId="0" applyBorder="1" applyAlignment="1">
      <alignment/>
    </xf>
    <xf numFmtId="0" fontId="0" fillId="0" borderId="71" xfId="0" applyBorder="1" applyAlignment="1">
      <alignment/>
    </xf>
    <xf numFmtId="0" fontId="0" fillId="0" borderId="17" xfId="0" applyBorder="1" applyAlignment="1">
      <alignment/>
    </xf>
    <xf numFmtId="0" fontId="0" fillId="0" borderId="72" xfId="0" applyBorder="1" applyAlignment="1">
      <alignment/>
    </xf>
    <xf numFmtId="0" fontId="11" fillId="0" borderId="73" xfId="0" applyFont="1" applyBorder="1" applyAlignment="1">
      <alignment/>
    </xf>
    <xf numFmtId="0" fontId="3" fillId="0" borderId="74" xfId="0" applyFont="1" applyBorder="1" applyAlignment="1">
      <alignment/>
    </xf>
    <xf numFmtId="0" fontId="11" fillId="0" borderId="75" xfId="0" applyFont="1" applyBorder="1" applyAlignment="1">
      <alignment/>
    </xf>
    <xf numFmtId="0" fontId="3" fillId="0" borderId="76" xfId="0" applyFont="1" applyBorder="1" applyAlignment="1">
      <alignment/>
    </xf>
    <xf numFmtId="0" fontId="0" fillId="0" borderId="76" xfId="0" applyBorder="1" applyAlignment="1">
      <alignment/>
    </xf>
    <xf numFmtId="16" fontId="0" fillId="0" borderId="0" xfId="0" applyNumberFormat="1" applyAlignment="1">
      <alignment/>
    </xf>
    <xf numFmtId="0" fontId="4" fillId="0" borderId="77" xfId="0" applyFont="1" applyBorder="1" applyAlignment="1">
      <alignment/>
    </xf>
    <xf numFmtId="0" fontId="4" fillId="0" borderId="78" xfId="0" applyFont="1" applyBorder="1" applyAlignment="1">
      <alignment/>
    </xf>
    <xf numFmtId="0" fontId="49" fillId="0" borderId="63" xfId="0" applyFont="1" applyBorder="1" applyAlignment="1">
      <alignment horizontal="center" vertical="distributed"/>
    </xf>
    <xf numFmtId="0" fontId="49" fillId="0" borderId="74" xfId="0" applyFont="1" applyBorder="1" applyAlignment="1">
      <alignment horizontal="center" vertical="distributed"/>
    </xf>
    <xf numFmtId="0" fontId="51" fillId="6" borderId="0" xfId="0" applyFont="1" applyFill="1" applyAlignment="1">
      <alignment/>
    </xf>
    <xf numFmtId="0" fontId="0" fillId="6" borderId="0" xfId="0" applyFill="1" applyAlignment="1">
      <alignment/>
    </xf>
    <xf numFmtId="0" fontId="53" fillId="0" borderId="73" xfId="0" applyFont="1" applyBorder="1" applyAlignment="1">
      <alignment horizontal="center"/>
    </xf>
    <xf numFmtId="0" fontId="53" fillId="0" borderId="63" xfId="0" applyFont="1" applyBorder="1" applyAlignment="1">
      <alignment horizontal="center"/>
    </xf>
    <xf numFmtId="0" fontId="53" fillId="0" borderId="74" xfId="0" applyFont="1" applyBorder="1" applyAlignment="1">
      <alignment horizontal="center"/>
    </xf>
    <xf numFmtId="0" fontId="53" fillId="0" borderId="79" xfId="0" applyFont="1" applyBorder="1" applyAlignment="1">
      <alignment horizontal="center"/>
    </xf>
    <xf numFmtId="0" fontId="53" fillId="0" borderId="71" xfId="0" applyFont="1" applyBorder="1" applyAlignment="1">
      <alignment horizontal="center"/>
    </xf>
    <xf numFmtId="0" fontId="53" fillId="0" borderId="80" xfId="0" applyFont="1" applyBorder="1" applyAlignment="1">
      <alignment horizontal="center"/>
    </xf>
    <xf numFmtId="0" fontId="53" fillId="0" borderId="81" xfId="0" applyFont="1" applyBorder="1" applyAlignment="1">
      <alignment horizontal="center"/>
    </xf>
    <xf numFmtId="172" fontId="45" fillId="0" borderId="82" xfId="0" applyNumberFormat="1" applyFont="1" applyBorder="1" applyAlignment="1">
      <alignment horizontal="center" vertical="distributed"/>
    </xf>
    <xf numFmtId="172" fontId="45" fillId="0" borderId="63" xfId="0" applyNumberFormat="1" applyFont="1" applyBorder="1" applyAlignment="1">
      <alignment horizontal="center" vertical="distributed"/>
    </xf>
    <xf numFmtId="0" fontId="50" fillId="0" borderId="63" xfId="0" applyFont="1" applyBorder="1" applyAlignment="1">
      <alignment horizontal="center" vertical="distributed"/>
    </xf>
    <xf numFmtId="0" fontId="50" fillId="0" borderId="74" xfId="0" applyFont="1" applyBorder="1" applyAlignment="1">
      <alignment horizontal="center" vertical="distributed"/>
    </xf>
    <xf numFmtId="0" fontId="18" fillId="0" borderId="83" xfId="0" applyFont="1" applyBorder="1" applyAlignment="1">
      <alignment textRotation="180"/>
    </xf>
    <xf numFmtId="0" fontId="18" fillId="0" borderId="84" xfId="0" applyFont="1" applyBorder="1" applyAlignment="1">
      <alignment textRotation="180"/>
    </xf>
    <xf numFmtId="0" fontId="18" fillId="0" borderId="85" xfId="0" applyFont="1" applyBorder="1" applyAlignment="1">
      <alignment textRotation="180"/>
    </xf>
    <xf numFmtId="172" fontId="10" fillId="0" borderId="60" xfId="0" applyNumberFormat="1" applyFont="1" applyBorder="1" applyAlignment="1">
      <alignment horizontal="center" vertical="distributed"/>
    </xf>
    <xf numFmtId="172" fontId="10" fillId="0" borderId="86" xfId="0" applyNumberFormat="1" applyFont="1" applyBorder="1" applyAlignment="1">
      <alignment horizontal="center" vertical="distributed"/>
    </xf>
    <xf numFmtId="0" fontId="0" fillId="0" borderId="59" xfId="0" applyBorder="1" applyAlignment="1">
      <alignment vertical="distributed"/>
    </xf>
    <xf numFmtId="172" fontId="10" fillId="0" borderId="24" xfId="0" applyNumberFormat="1" applyFont="1" applyBorder="1" applyAlignment="1">
      <alignment horizontal="center" vertical="distributed"/>
    </xf>
    <xf numFmtId="0" fontId="0" fillId="0" borderId="18" xfId="0" applyBorder="1" applyAlignment="1">
      <alignment vertical="distributed"/>
    </xf>
    <xf numFmtId="0" fontId="51" fillId="0" borderId="63" xfId="0" applyFont="1" applyBorder="1" applyAlignment="1">
      <alignment horizontal="center" vertical="distributed"/>
    </xf>
    <xf numFmtId="0" fontId="51" fillId="0" borderId="74" xfId="0" applyFont="1" applyBorder="1" applyAlignment="1">
      <alignment horizontal="center" vertical="distributed"/>
    </xf>
    <xf numFmtId="0" fontId="51" fillId="0" borderId="87" xfId="0" applyFont="1" applyBorder="1" applyAlignment="1">
      <alignment horizontal="center" vertical="distributed"/>
    </xf>
    <xf numFmtId="0" fontId="51" fillId="0" borderId="88" xfId="0" applyFont="1" applyBorder="1" applyAlignment="1">
      <alignment horizontal="center" vertical="distributed"/>
    </xf>
    <xf numFmtId="0" fontId="0" fillId="0" borderId="89" xfId="0" applyBorder="1" applyAlignment="1">
      <alignment vertical="distributed"/>
    </xf>
    <xf numFmtId="0" fontId="0" fillId="0" borderId="63" xfId="0" applyBorder="1" applyAlignment="1">
      <alignment horizontal="center" vertical="distributed"/>
    </xf>
    <xf numFmtId="0" fontId="0" fillId="0" borderId="74" xfId="0" applyBorder="1" applyAlignment="1">
      <alignment horizontal="center" vertical="distributed"/>
    </xf>
    <xf numFmtId="0" fontId="0" fillId="0" borderId="87" xfId="0" applyBorder="1" applyAlignment="1">
      <alignment horizontal="center" vertical="distributed"/>
    </xf>
    <xf numFmtId="0" fontId="0" fillId="0" borderId="88" xfId="0" applyBorder="1" applyAlignment="1">
      <alignment horizontal="center" vertical="distributed"/>
    </xf>
    <xf numFmtId="0" fontId="9" fillId="0" borderId="0" xfId="0" applyFont="1" applyFill="1" applyBorder="1" applyAlignment="1">
      <alignment horizontal="center" vertical="center"/>
    </xf>
    <xf numFmtId="0" fontId="42" fillId="0" borderId="90" xfId="0" applyFont="1" applyFill="1" applyBorder="1" applyAlignment="1">
      <alignment horizontal="center" vertical="center" wrapText="1"/>
    </xf>
    <xf numFmtId="0" fontId="42" fillId="0" borderId="35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4" fillId="0" borderId="91" xfId="0" applyFont="1" applyFill="1" applyBorder="1" applyAlignment="1">
      <alignment horizontal="right" vertical="center" wrapText="1"/>
    </xf>
    <xf numFmtId="0" fontId="44" fillId="0" borderId="92" xfId="0" applyFont="1" applyFill="1" applyBorder="1" applyAlignment="1">
      <alignment horizontal="right" vertical="center" wrapText="1"/>
    </xf>
    <xf numFmtId="0" fontId="38" fillId="0" borderId="58" xfId="15" applyFont="1" applyFill="1" applyBorder="1" applyAlignment="1">
      <alignment horizontal="center" vertical="center"/>
    </xf>
    <xf numFmtId="0" fontId="38" fillId="0" borderId="93" xfId="15" applyFont="1" applyFill="1" applyBorder="1" applyAlignment="1">
      <alignment horizontal="center" vertical="center"/>
    </xf>
    <xf numFmtId="0" fontId="42" fillId="0" borderId="2" xfId="0" applyFont="1" applyFill="1" applyBorder="1" applyAlignment="1">
      <alignment horizontal="center" vertical="center"/>
    </xf>
    <xf numFmtId="0" fontId="42" fillId="0" borderId="3" xfId="0" applyFont="1" applyFill="1" applyBorder="1" applyAlignment="1">
      <alignment horizontal="center" vertical="center"/>
    </xf>
    <xf numFmtId="0" fontId="34" fillId="0" borderId="91" xfId="0" applyFont="1" applyFill="1" applyBorder="1" applyAlignment="1">
      <alignment horizontal="right" vertical="center" wrapText="1"/>
    </xf>
    <xf numFmtId="0" fontId="34" fillId="0" borderId="92" xfId="0" applyFont="1" applyFill="1" applyBorder="1" applyAlignment="1">
      <alignment horizontal="right" vertical="center" wrapText="1"/>
    </xf>
    <xf numFmtId="0" fontId="3" fillId="0" borderId="92" xfId="0" applyFont="1" applyFill="1" applyBorder="1" applyAlignment="1">
      <alignment horizontal="right" vertical="center" wrapText="1"/>
    </xf>
    <xf numFmtId="0" fontId="34" fillId="0" borderId="3" xfId="0" applyFont="1" applyFill="1" applyBorder="1" applyAlignment="1">
      <alignment horizontal="right" vertical="center" wrapText="1"/>
    </xf>
    <xf numFmtId="0" fontId="34" fillId="0" borderId="4" xfId="0" applyFont="1" applyFill="1" applyBorder="1" applyAlignment="1">
      <alignment horizontal="right" vertical="center" wrapText="1"/>
    </xf>
    <xf numFmtId="0" fontId="36" fillId="0" borderId="58" xfId="15" applyFont="1" applyFill="1" applyBorder="1" applyAlignment="1">
      <alignment horizontal="center" vertical="center"/>
    </xf>
    <xf numFmtId="0" fontId="36" fillId="0" borderId="93" xfId="15" applyFont="1" applyFill="1" applyBorder="1" applyAlignment="1">
      <alignment horizontal="center" vertical="center"/>
    </xf>
    <xf numFmtId="0" fontId="33" fillId="0" borderId="58" xfId="15" applyFont="1" applyFill="1" applyBorder="1" applyAlignment="1">
      <alignment horizontal="center" vertical="center"/>
    </xf>
    <xf numFmtId="0" fontId="33" fillId="0" borderId="93" xfId="15" applyFont="1" applyFill="1" applyBorder="1" applyAlignment="1">
      <alignment horizontal="center" vertical="center"/>
    </xf>
    <xf numFmtId="0" fontId="4" fillId="0" borderId="94" xfId="0" applyFont="1" applyFill="1" applyBorder="1" applyAlignment="1">
      <alignment horizontal="center" vertical="center" wrapText="1"/>
    </xf>
    <xf numFmtId="0" fontId="4" fillId="0" borderId="55" xfId="0" applyFont="1" applyFill="1" applyBorder="1" applyAlignment="1">
      <alignment horizontal="center" vertical="center" wrapText="1"/>
    </xf>
    <xf numFmtId="0" fontId="43" fillId="0" borderId="90" xfId="0" applyFont="1" applyFill="1" applyBorder="1" applyAlignment="1">
      <alignment vertical="center"/>
    </xf>
    <xf numFmtId="0" fontId="43" fillId="0" borderId="35" xfId="0" applyFont="1" applyFill="1" applyBorder="1" applyAlignment="1">
      <alignment vertical="center"/>
    </xf>
    <xf numFmtId="0" fontId="37" fillId="0" borderId="58" xfId="15" applyFont="1" applyFill="1" applyBorder="1" applyAlignment="1">
      <alignment horizontal="center" vertical="center" shrinkToFit="1"/>
    </xf>
    <xf numFmtId="0" fontId="37" fillId="0" borderId="93" xfId="15" applyFont="1" applyFill="1" applyBorder="1" applyAlignment="1">
      <alignment horizontal="center" vertical="center" shrinkToFit="1"/>
    </xf>
    <xf numFmtId="0" fontId="44" fillId="0" borderId="91" xfId="0" applyFont="1" applyFill="1" applyBorder="1" applyAlignment="1">
      <alignment horizontal="right" vertical="justify" wrapText="1"/>
    </xf>
    <xf numFmtId="0" fontId="44" fillId="0" borderId="92" xfId="0" applyFont="1" applyFill="1" applyBorder="1" applyAlignment="1">
      <alignment horizontal="right" vertical="justify" wrapText="1"/>
    </xf>
    <xf numFmtId="0" fontId="36" fillId="0" borderId="58" xfId="15" applyFont="1" applyFill="1" applyBorder="1" applyAlignment="1">
      <alignment horizontal="center" vertical="center" shrinkToFit="1"/>
    </xf>
    <xf numFmtId="0" fontId="36" fillId="0" borderId="93" xfId="15" applyFont="1" applyFill="1" applyBorder="1" applyAlignment="1">
      <alignment horizontal="center" vertical="center" shrinkToFit="1"/>
    </xf>
  </cellXfs>
  <cellStyles count="9">
    <cellStyle name="Normal" xfId="0"/>
    <cellStyle name="Hyperlink" xfId="15"/>
    <cellStyle name="Followed Hyperlink" xfId="16"/>
    <cellStyle name="Euro" xfId="17"/>
    <cellStyle name="Comma" xfId="18"/>
    <cellStyle name="Comma [0]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jpeg" /><Relationship Id="rId3" Type="http://schemas.openxmlformats.org/officeDocument/2006/relationships/image" Target="../media/image1.png" /><Relationship Id="rId4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1228725</xdr:colOff>
      <xdr:row>11</xdr:row>
      <xdr:rowOff>66675</xdr:rowOff>
    </xdr:from>
    <xdr:to>
      <xdr:col>17</xdr:col>
      <xdr:colOff>228600</xdr:colOff>
      <xdr:row>17</xdr:row>
      <xdr:rowOff>85725</xdr:rowOff>
    </xdr:to>
    <xdr:sp>
      <xdr:nvSpPr>
        <xdr:cNvPr id="1" name="AutoShape 1"/>
        <xdr:cNvSpPr>
          <a:spLocks/>
        </xdr:cNvSpPr>
      </xdr:nvSpPr>
      <xdr:spPr>
        <a:xfrm>
          <a:off x="2000250" y="1847850"/>
          <a:ext cx="7496175" cy="1019175"/>
        </a:xfrm>
        <a:prstGeom prst="ellipseRibbon2">
          <a:avLst>
            <a:gd name="adj" fmla="val 3048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/>
            <a:t>FANTACINICO 2004/2005</a:t>
          </a:r>
          <a:r>
            <a:rPr lang="en-US" cap="none" sz="1400" b="1" i="1" u="none" baseline="0"/>
            <a:t>
</a:t>
          </a:r>
          <a:r>
            <a:rPr lang="en-US" cap="none" sz="1400" b="1" i="0" u="none" baseline="0"/>
            <a:t>Costa d'Amalfi
</a:t>
          </a:r>
          <a:r>
            <a:rPr lang="en-US" cap="none" sz="1400" b="1" i="1" u="none" baseline="0"/>
            <a:t>Girone d'andata</a:t>
          </a:r>
          <a:r>
            <a:rPr lang="en-US" cap="none" sz="1000" b="1" i="0" u="none" baseline="0"/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1219200</xdr:colOff>
      <xdr:row>11</xdr:row>
      <xdr:rowOff>66675</xdr:rowOff>
    </xdr:from>
    <xdr:to>
      <xdr:col>17</xdr:col>
      <xdr:colOff>209550</xdr:colOff>
      <xdr:row>18</xdr:row>
      <xdr:rowOff>38100</xdr:rowOff>
    </xdr:to>
    <xdr:sp>
      <xdr:nvSpPr>
        <xdr:cNvPr id="1" name="AutoShape 1"/>
        <xdr:cNvSpPr>
          <a:spLocks/>
        </xdr:cNvSpPr>
      </xdr:nvSpPr>
      <xdr:spPr>
        <a:xfrm>
          <a:off x="1990725" y="1847850"/>
          <a:ext cx="7391400" cy="1219200"/>
        </a:xfrm>
        <a:prstGeom prst="ellipseRibbon2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/>
            <a:t>FANTACINICO 2004/2005
Costa d'Amalfi
</a:t>
          </a:r>
          <a:r>
            <a:rPr lang="en-US" cap="none" sz="1400" b="1" i="1" u="none" baseline="0"/>
            <a:t>Girone di ritorno</a:t>
          </a:r>
          <a:r>
            <a:rPr lang="en-US" cap="none" sz="1000" b="1" i="0" u="none" baseline="0"/>
            <a:t>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1171575</xdr:colOff>
      <xdr:row>9</xdr:row>
      <xdr:rowOff>142875</xdr:rowOff>
    </xdr:from>
    <xdr:to>
      <xdr:col>17</xdr:col>
      <xdr:colOff>190500</xdr:colOff>
      <xdr:row>17</xdr:row>
      <xdr:rowOff>247650</xdr:rowOff>
    </xdr:to>
    <xdr:sp>
      <xdr:nvSpPr>
        <xdr:cNvPr id="1" name="AutoShape 1"/>
        <xdr:cNvSpPr>
          <a:spLocks/>
        </xdr:cNvSpPr>
      </xdr:nvSpPr>
      <xdr:spPr>
        <a:xfrm>
          <a:off x="1943100" y="1600200"/>
          <a:ext cx="7896225" cy="1409700"/>
        </a:xfrm>
        <a:prstGeom prst="ellipseRibbon2">
          <a:avLst>
            <a:gd name="adj1" fmla="val -23194"/>
            <a:gd name="adj2" fmla="val 25222"/>
            <a:gd name="adj3" fmla="val -4687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/>
            <a:t>FANTACINICO 2004/2005 9a Edizione </a:t>
          </a:r>
          <a:r>
            <a:rPr lang="en-US" cap="none" sz="1200" b="1" i="0" u="none" baseline="0"/>
            <a:t>Campione: 
Coppa Disciplina: 
Premio Fair play :  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104775</xdr:colOff>
      <xdr:row>13</xdr:row>
      <xdr:rowOff>104775</xdr:rowOff>
    </xdr:from>
    <xdr:to>
      <xdr:col>14</xdr:col>
      <xdr:colOff>200025</xdr:colOff>
      <xdr:row>16</xdr:row>
      <xdr:rowOff>57150</xdr:rowOff>
    </xdr:to>
    <xdr:sp>
      <xdr:nvSpPr>
        <xdr:cNvPr id="1" name="AutoShape 2"/>
        <xdr:cNvSpPr>
          <a:spLocks/>
        </xdr:cNvSpPr>
      </xdr:nvSpPr>
      <xdr:spPr>
        <a:xfrm>
          <a:off x="3190875" y="2800350"/>
          <a:ext cx="4238625" cy="6477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720">
              <a:ln w="9525" cmpd="sng">
                <a:noFill/>
              </a:ln>
              <a:solidFill>
                <a:srgbClr val="FF6600"/>
              </a:solidFill>
              <a:effectLst>
                <a:outerShdw dist="45790" dir="3378595" algn="ctr">
                  <a:srgbClr val="4D4D4D">
                    <a:alpha val="80000"/>
                  </a:srgbClr>
                </a:outerShdw>
              </a:effectLst>
              <a:latin typeface="Arial Black"/>
              <a:cs typeface="Arial Black"/>
            </a:rPr>
            <a:t>Fase preliminare</a:t>
          </a:r>
        </a:p>
      </xdr:txBody>
    </xdr:sp>
    <xdr:clientData/>
  </xdr:twoCellAnchor>
  <xdr:twoCellAnchor>
    <xdr:from>
      <xdr:col>6</xdr:col>
      <xdr:colOff>342900</xdr:colOff>
      <xdr:row>93</xdr:row>
      <xdr:rowOff>57150</xdr:rowOff>
    </xdr:from>
    <xdr:to>
      <xdr:col>15</xdr:col>
      <xdr:colOff>104775</xdr:colOff>
      <xdr:row>97</xdr:row>
      <xdr:rowOff>57150</xdr:rowOff>
    </xdr:to>
    <xdr:sp>
      <xdr:nvSpPr>
        <xdr:cNvPr id="2" name="AutoShape 3"/>
        <xdr:cNvSpPr>
          <a:spLocks/>
        </xdr:cNvSpPr>
      </xdr:nvSpPr>
      <xdr:spPr>
        <a:xfrm>
          <a:off x="3429000" y="19716750"/>
          <a:ext cx="4238625" cy="6477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720">
              <a:ln w="9525" cmpd="sng">
                <a:noFill/>
              </a:ln>
              <a:solidFill>
                <a:srgbClr val="FF6600"/>
              </a:solidFill>
              <a:effectLst>
                <a:outerShdw dist="45790" dir="3378595" algn="ctr">
                  <a:srgbClr val="4D4D4D">
                    <a:alpha val="80000"/>
                  </a:srgbClr>
                </a:outerShdw>
              </a:effectLst>
              <a:latin typeface="Arial Black"/>
              <a:cs typeface="Arial Black"/>
            </a:rPr>
            <a:t>Fase Finale</a:t>
          </a:r>
        </a:p>
      </xdr:txBody>
    </xdr:sp>
    <xdr:clientData/>
  </xdr:twoCellAnchor>
  <xdr:twoCellAnchor>
    <xdr:from>
      <xdr:col>2</xdr:col>
      <xdr:colOff>47625</xdr:colOff>
      <xdr:row>147</xdr:row>
      <xdr:rowOff>95250</xdr:rowOff>
    </xdr:from>
    <xdr:to>
      <xdr:col>15</xdr:col>
      <xdr:colOff>619125</xdr:colOff>
      <xdr:row>155</xdr:row>
      <xdr:rowOff>95250</xdr:rowOff>
    </xdr:to>
    <xdr:sp>
      <xdr:nvSpPr>
        <xdr:cNvPr id="3" name="AutoShape 5"/>
        <xdr:cNvSpPr>
          <a:spLocks/>
        </xdr:cNvSpPr>
      </xdr:nvSpPr>
      <xdr:spPr>
        <a:xfrm>
          <a:off x="495300" y="29527500"/>
          <a:ext cx="7686675" cy="1295400"/>
        </a:xfrm>
        <a:prstGeom prst="rect"/>
        <a:noFill/>
      </xdr:spPr>
      <xdr:txBody>
        <a:bodyPr fromWordArt="1" wrap="none">
          <a:prstTxWarp prst="textArchUp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 Black"/>
              <a:cs typeface="Arial Black"/>
            </a:rPr>
            <a:t>Campione Fantacoppa 2004/05
</a:t>
          </a:r>
        </a:p>
      </xdr:txBody>
    </xdr:sp>
    <xdr:clientData/>
  </xdr:twoCellAnchor>
  <xdr:twoCellAnchor>
    <xdr:from>
      <xdr:col>4</xdr:col>
      <xdr:colOff>438150</xdr:colOff>
      <xdr:row>151</xdr:row>
      <xdr:rowOff>47625</xdr:rowOff>
    </xdr:from>
    <xdr:to>
      <xdr:col>13</xdr:col>
      <xdr:colOff>228600</xdr:colOff>
      <xdr:row>159</xdr:row>
      <xdr:rowOff>19050</xdr:rowOff>
    </xdr:to>
    <xdr:sp>
      <xdr:nvSpPr>
        <xdr:cNvPr id="4" name="AutoShape 6"/>
        <xdr:cNvSpPr>
          <a:spLocks/>
        </xdr:cNvSpPr>
      </xdr:nvSpPr>
      <xdr:spPr>
        <a:xfrm>
          <a:off x="2238375" y="30127575"/>
          <a:ext cx="4105275" cy="1266825"/>
        </a:xfrm>
        <a:prstGeom prst="rect"/>
        <a:noFill/>
      </xdr:spPr>
      <xdr:txBody>
        <a:bodyPr fromWordArt="1" wrap="none">
          <a:prstTxWarp prst="textFadeUp">
            <a:avLst>
              <a:gd name="adj" fmla="val 9990"/>
            </a:avLst>
          </a:prstTxWarp>
        </a:bodyPr>
        <a:p>
          <a:pPr algn="ctr"/>
          <a:r>
            <a:rPr sz="3600" kern="10" spc="0">
              <a:ln w="12700" cmpd="sng">
                <a:solidFill>
                  <a:srgbClr val="B2B2B2"/>
                </a:solidFill>
                <a:headEnd type="none"/>
                <a:tailEnd type="none"/>
              </a:ln>
              <a:gradFill rotWithShape="1">
                <a:gsLst>
                  <a:gs pos="0">
                    <a:srgbClr val="520402"/>
                  </a:gs>
                  <a:gs pos="100000">
                    <a:srgbClr val="FFCC00"/>
                  </a:gs>
                </a:gsLst>
                <a:lin ang="5400000" scaled="1"/>
              </a:gradFill>
              <a:effectLst>
                <a:outerShdw dist="35921" dir="2700000" sy="50000" algn="b">
                  <a:srgbClr val="875B0D">
                    <a:alpha val="69999"/>
                  </a:srgbClr>
                </a:outerShdw>
              </a:effectLst>
              <a:latin typeface="Arial Black"/>
              <a:cs typeface="Arial Black"/>
            </a:rPr>
            <a:t>Laudano Vi Punirà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381000</xdr:colOff>
      <xdr:row>4</xdr:row>
      <xdr:rowOff>123825</xdr:rowOff>
    </xdr:from>
    <xdr:to>
      <xdr:col>10</xdr:col>
      <xdr:colOff>133350</xdr:colOff>
      <xdr:row>8</xdr:row>
      <xdr:rowOff>123825</xdr:rowOff>
    </xdr:to>
    <xdr:sp>
      <xdr:nvSpPr>
        <xdr:cNvPr id="1" name="AutoShape 1"/>
        <xdr:cNvSpPr>
          <a:spLocks/>
        </xdr:cNvSpPr>
      </xdr:nvSpPr>
      <xdr:spPr>
        <a:xfrm>
          <a:off x="2209800" y="771525"/>
          <a:ext cx="3305175" cy="6477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720">
              <a:ln w="9525" cmpd="sng">
                <a:noFill/>
              </a:ln>
              <a:solidFill>
                <a:srgbClr val="FF6600"/>
              </a:solidFill>
              <a:effectLst>
                <a:outerShdw dist="45790" dir="3378595" algn="ctr">
                  <a:srgbClr val="4D4D4D">
                    <a:alpha val="80000"/>
                  </a:srgbClr>
                </a:outerShdw>
              </a:effectLst>
              <a:latin typeface="Arial Black"/>
              <a:cs typeface="Arial Black"/>
            </a:rPr>
            <a:t>Fase Finale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190500</xdr:colOff>
      <xdr:row>0</xdr:row>
      <xdr:rowOff>180975</xdr:rowOff>
    </xdr:from>
    <xdr:to>
      <xdr:col>2</xdr:col>
      <xdr:colOff>342900</xdr:colOff>
      <xdr:row>0</xdr:row>
      <xdr:rowOff>619125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66850" y="180975"/>
          <a:ext cx="4762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47625</xdr:colOff>
      <xdr:row>0</xdr:row>
      <xdr:rowOff>104775</xdr:rowOff>
    </xdr:from>
    <xdr:to>
      <xdr:col>20</xdr:col>
      <xdr:colOff>504825</xdr:colOff>
      <xdr:row>1</xdr:row>
      <xdr:rowOff>209550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002125" y="104775"/>
          <a:ext cx="4572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0</xdr:row>
      <xdr:rowOff>104775</xdr:rowOff>
    </xdr:from>
    <xdr:to>
      <xdr:col>14</xdr:col>
      <xdr:colOff>47625</xdr:colOff>
      <xdr:row>0</xdr:row>
      <xdr:rowOff>581025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534775" y="104775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38100</xdr:colOff>
      <xdr:row>0</xdr:row>
      <xdr:rowOff>0</xdr:rowOff>
    </xdr:from>
    <xdr:to>
      <xdr:col>14</xdr:col>
      <xdr:colOff>514350</xdr:colOff>
      <xdr:row>0</xdr:row>
      <xdr:rowOff>609600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2001500" y="0"/>
          <a:ext cx="4762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219075</xdr:colOff>
      <xdr:row>31</xdr:row>
      <xdr:rowOff>104775</xdr:rowOff>
    </xdr:from>
    <xdr:to>
      <xdr:col>20</xdr:col>
      <xdr:colOff>133350</xdr:colOff>
      <xdr:row>32</xdr:row>
      <xdr:rowOff>190500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6611600" y="8286750"/>
          <a:ext cx="4762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mailto:fiorenza@trisia.enea.it" TargetMode="External" /><Relationship Id="rId2" Type="http://schemas.openxmlformats.org/officeDocument/2006/relationships/hyperlink" Target="mailto:deangelis82@tin.it" TargetMode="External" /><Relationship Id="rId3" Type="http://schemas.openxmlformats.org/officeDocument/2006/relationships/hyperlink" Target="mailto:clakk@tiscali.it" TargetMode="External" /><Relationship Id="rId4" Type="http://schemas.openxmlformats.org/officeDocument/2006/relationships/hyperlink" Target="mailto:metalnik@virgilio.it" TargetMode="External" /><Relationship Id="rId5" Type="http://schemas.openxmlformats.org/officeDocument/2006/relationships/drawing" Target="../drawings/drawing6.xml" /><Relationship Id="rId6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513">
    <pageSetUpPr fitToPage="1"/>
  </sheetPr>
  <dimension ref="A1:AK94"/>
  <sheetViews>
    <sheetView zoomScale="75" zoomScaleNormal="75" workbookViewId="0" topLeftCell="A64">
      <selection activeCell="AD27" sqref="AD27"/>
    </sheetView>
  </sheetViews>
  <sheetFormatPr defaultColWidth="9.140625" defaultRowHeight="12.75"/>
  <cols>
    <col min="1" max="1" width="3.140625" style="0" bestFit="1" customWidth="1"/>
    <col min="2" max="2" width="4.00390625" style="0" customWidth="1"/>
    <col min="3" max="3" width="4.421875" style="0" customWidth="1"/>
    <col min="4" max="4" width="21.28125" style="66" bestFit="1" customWidth="1"/>
    <col min="5" max="5" width="3.00390625" style="67" customWidth="1"/>
    <col min="6" max="6" width="8.57421875" style="68" customWidth="1"/>
    <col min="7" max="7" width="21.28125" style="67" bestFit="1" customWidth="1"/>
    <col min="8" max="8" width="3.00390625" style="67" customWidth="1"/>
    <col min="9" max="9" width="8.421875" style="68" customWidth="1"/>
    <col min="10" max="10" width="10.00390625" style="67" customWidth="1"/>
    <col min="11" max="11" width="4.57421875" style="83" customWidth="1"/>
    <col min="12" max="12" width="4.57421875" style="137" bestFit="1" customWidth="1"/>
    <col min="13" max="13" width="16.7109375" style="137" customWidth="1"/>
    <col min="14" max="14" width="4.57421875" style="137" bestFit="1" customWidth="1"/>
    <col min="15" max="15" width="10.7109375" style="73" bestFit="1" customWidth="1"/>
    <col min="16" max="16" width="6.421875" style="74" customWidth="1"/>
    <col min="17" max="17" width="4.28125" style="0" customWidth="1"/>
    <col min="18" max="18" width="16.8515625" style="0" customWidth="1"/>
    <col min="19" max="19" width="4.7109375" style="0" customWidth="1"/>
    <col min="20" max="20" width="9.8515625" style="75" bestFit="1" customWidth="1"/>
    <col min="21" max="21" width="7.28125" style="76" customWidth="1"/>
    <col min="22" max="22" width="4.8515625" style="0" customWidth="1"/>
    <col min="23" max="23" width="8.28125" style="0" customWidth="1"/>
    <col min="24" max="24" width="17.28125" style="0" customWidth="1"/>
    <col min="25" max="25" width="6.00390625" style="0" customWidth="1"/>
    <col min="26" max="26" width="10.28125" style="73" customWidth="1"/>
    <col min="27" max="27" width="7.28125" style="0" customWidth="1"/>
    <col min="28" max="28" width="6.00390625" style="0" customWidth="1"/>
    <col min="29" max="29" width="5.140625" style="0" customWidth="1"/>
    <col min="30" max="30" width="5.421875" style="0" customWidth="1"/>
    <col min="31" max="33" width="5.00390625" style="0" customWidth="1"/>
    <col min="34" max="34" width="5.140625" style="0" customWidth="1"/>
    <col min="35" max="37" width="5.00390625" style="0" customWidth="1"/>
    <col min="38" max="39" width="5.140625" style="0" bestFit="1" customWidth="1"/>
  </cols>
  <sheetData>
    <row r="1" spans="7:14" ht="12.75">
      <c r="G1" s="69"/>
      <c r="H1" s="69"/>
      <c r="I1" s="70"/>
      <c r="J1" s="69"/>
      <c r="K1" s="71"/>
      <c r="L1" s="72"/>
      <c r="M1" s="72"/>
      <c r="N1" s="72"/>
    </row>
    <row r="2" spans="2:14" ht="12.75">
      <c r="B2" s="77">
        <v>1</v>
      </c>
      <c r="D2" s="234" t="s">
        <v>102</v>
      </c>
      <c r="G2" s="235"/>
      <c r="H2" s="69"/>
      <c r="I2" s="70"/>
      <c r="J2" s="70"/>
      <c r="K2" s="79"/>
      <c r="L2" s="80"/>
      <c r="M2" s="80"/>
      <c r="N2" s="80"/>
    </row>
    <row r="3" spans="2:26" ht="12.75">
      <c r="B3" s="77">
        <v>2</v>
      </c>
      <c r="D3" s="102" t="s">
        <v>27</v>
      </c>
      <c r="G3" s="236"/>
      <c r="H3" s="69"/>
      <c r="I3" s="70"/>
      <c r="J3" s="70"/>
      <c r="K3" s="79"/>
      <c r="L3" s="80"/>
      <c r="M3" s="80"/>
      <c r="N3" s="80"/>
      <c r="Z3" s="73" t="s">
        <v>24</v>
      </c>
    </row>
    <row r="4" spans="2:26" ht="12.75">
      <c r="B4" s="77">
        <v>3</v>
      </c>
      <c r="D4" s="102" t="s">
        <v>111</v>
      </c>
      <c r="G4" s="236"/>
      <c r="H4" s="69"/>
      <c r="I4" s="70"/>
      <c r="J4" s="70"/>
      <c r="K4" s="79"/>
      <c r="L4" s="80"/>
      <c r="M4" s="80"/>
      <c r="N4" s="80"/>
      <c r="Z4" s="73" t="s">
        <v>26</v>
      </c>
    </row>
    <row r="5" spans="2:14" ht="12.75">
      <c r="B5" s="77">
        <v>4</v>
      </c>
      <c r="D5" s="102" t="s">
        <v>28</v>
      </c>
      <c r="G5" s="236"/>
      <c r="H5" s="69"/>
      <c r="I5" s="70"/>
      <c r="J5" s="70"/>
      <c r="K5" s="79"/>
      <c r="L5" s="80"/>
      <c r="M5" s="80"/>
      <c r="N5" s="80"/>
    </row>
    <row r="6" spans="2:14" ht="12.75">
      <c r="B6" s="77">
        <v>5</v>
      </c>
      <c r="D6" s="102" t="s">
        <v>30</v>
      </c>
      <c r="G6" s="236"/>
      <c r="H6" s="81"/>
      <c r="I6" s="70"/>
      <c r="J6" s="70"/>
      <c r="K6" s="79"/>
      <c r="L6" s="80"/>
      <c r="M6" s="80"/>
      <c r="N6" s="80"/>
    </row>
    <row r="7" spans="2:14" ht="12.75">
      <c r="B7" s="77">
        <v>6</v>
      </c>
      <c r="D7" s="102" t="s">
        <v>242</v>
      </c>
      <c r="G7" s="236"/>
      <c r="H7" s="81"/>
      <c r="I7" s="70"/>
      <c r="J7" s="70"/>
      <c r="K7" s="79"/>
      <c r="L7" s="80"/>
      <c r="M7" s="80"/>
      <c r="N7" s="80"/>
    </row>
    <row r="8" spans="2:14" ht="12.75">
      <c r="B8" s="77">
        <v>7</v>
      </c>
      <c r="D8" s="102" t="s">
        <v>108</v>
      </c>
      <c r="G8" s="236"/>
      <c r="H8" s="81"/>
      <c r="I8" s="70"/>
      <c r="J8" s="70"/>
      <c r="K8" s="79"/>
      <c r="L8" s="80"/>
      <c r="M8" s="80"/>
      <c r="N8" s="80"/>
    </row>
    <row r="9" spans="2:14" ht="12.75">
      <c r="B9" s="77">
        <v>8</v>
      </c>
      <c r="D9" s="102" t="s">
        <v>29</v>
      </c>
      <c r="G9" s="236"/>
      <c r="H9" s="81"/>
      <c r="I9" s="70"/>
      <c r="J9" s="70"/>
      <c r="K9" s="79"/>
      <c r="L9" s="80"/>
      <c r="M9" s="80"/>
      <c r="N9" s="80"/>
    </row>
    <row r="10" spans="2:14" ht="12.75">
      <c r="B10" s="77">
        <v>9</v>
      </c>
      <c r="D10" s="102" t="s">
        <v>292</v>
      </c>
      <c r="G10" s="236"/>
      <c r="H10" s="81"/>
      <c r="I10" s="70"/>
      <c r="J10" s="70"/>
      <c r="K10" s="79"/>
      <c r="L10" s="80"/>
      <c r="M10" s="80"/>
      <c r="N10" s="80"/>
    </row>
    <row r="11" spans="2:14" ht="12.75">
      <c r="B11" s="77">
        <v>10</v>
      </c>
      <c r="D11" s="102" t="s">
        <v>23</v>
      </c>
      <c r="G11" s="236"/>
      <c r="H11" s="81"/>
      <c r="I11" s="70"/>
      <c r="J11" s="70"/>
      <c r="K11" s="79"/>
      <c r="L11" s="80"/>
      <c r="M11" s="80"/>
      <c r="N11" s="80"/>
    </row>
    <row r="12" spans="2:14" ht="12.75">
      <c r="B12" s="77"/>
      <c r="D12" s="82"/>
      <c r="G12" s="78"/>
      <c r="H12" s="81"/>
      <c r="I12" s="70"/>
      <c r="J12" s="70"/>
      <c r="K12" s="79"/>
      <c r="L12" s="80"/>
      <c r="M12" s="80"/>
      <c r="N12" s="80"/>
    </row>
    <row r="13" spans="2:14" ht="12.75">
      <c r="B13" s="77"/>
      <c r="D13" s="82"/>
      <c r="G13" s="78"/>
      <c r="H13" s="81"/>
      <c r="I13" s="70"/>
      <c r="J13" s="70"/>
      <c r="K13" s="79"/>
      <c r="L13" s="80"/>
      <c r="M13" s="80"/>
      <c r="N13" s="80"/>
    </row>
    <row r="14" spans="2:14" ht="12.75">
      <c r="B14" s="77"/>
      <c r="D14" s="82"/>
      <c r="G14" s="78"/>
      <c r="H14" s="81"/>
      <c r="I14" s="70"/>
      <c r="J14" s="70"/>
      <c r="K14" s="79"/>
      <c r="L14" s="80"/>
      <c r="M14" s="80"/>
      <c r="N14" s="80"/>
    </row>
    <row r="15" spans="2:14" ht="12.75">
      <c r="B15" s="77"/>
      <c r="D15" s="82"/>
      <c r="G15" s="78"/>
      <c r="H15" s="81"/>
      <c r="I15" s="70"/>
      <c r="J15" s="70"/>
      <c r="K15" s="79"/>
      <c r="L15" s="80"/>
      <c r="M15" s="80"/>
      <c r="N15" s="80"/>
    </row>
    <row r="16" spans="7:16" ht="13.5" thickBot="1">
      <c r="G16" s="82"/>
      <c r="H16" s="82"/>
      <c r="J16" s="68"/>
      <c r="L16" s="84"/>
      <c r="M16" s="84"/>
      <c r="N16" s="84"/>
      <c r="P16" s="76"/>
    </row>
    <row r="17" spans="7:37" ht="14.25" thickBot="1" thickTop="1">
      <c r="G17" s="82"/>
      <c r="H17" s="82"/>
      <c r="J17" s="68"/>
      <c r="L17" s="84"/>
      <c r="M17" s="84"/>
      <c r="N17" s="84"/>
      <c r="P17" s="76"/>
      <c r="X17" s="85" t="s">
        <v>31</v>
      </c>
      <c r="Y17" s="86" t="s">
        <v>32</v>
      </c>
      <c r="Z17" s="87" t="s">
        <v>33</v>
      </c>
      <c r="AA17" s="88" t="s">
        <v>34</v>
      </c>
      <c r="AC17" s="89">
        <v>1</v>
      </c>
      <c r="AD17" s="90">
        <v>2</v>
      </c>
      <c r="AE17" s="89">
        <v>3</v>
      </c>
      <c r="AF17" s="90">
        <v>4</v>
      </c>
      <c r="AG17" s="89">
        <v>5</v>
      </c>
      <c r="AH17" s="90">
        <v>6</v>
      </c>
      <c r="AI17" s="89">
        <v>7</v>
      </c>
      <c r="AJ17" s="90">
        <v>8</v>
      </c>
      <c r="AK17" s="89">
        <v>9</v>
      </c>
    </row>
    <row r="18" spans="3:37" ht="19.5" thickBot="1" thickTop="1">
      <c r="C18" s="91" t="s">
        <v>35</v>
      </c>
      <c r="D18" s="92">
        <v>38242</v>
      </c>
      <c r="E18" s="93"/>
      <c r="F18" s="94"/>
      <c r="G18" s="93"/>
      <c r="H18" s="95"/>
      <c r="I18" s="94"/>
      <c r="J18" s="96"/>
      <c r="L18" s="97">
        <v>1</v>
      </c>
      <c r="M18" s="98"/>
      <c r="N18" s="99"/>
      <c r="O18" s="100"/>
      <c r="P18" s="101"/>
      <c r="Q18" s="97">
        <v>1</v>
      </c>
      <c r="R18" s="98"/>
      <c r="S18" s="99"/>
      <c r="T18" s="100"/>
      <c r="U18" s="101"/>
      <c r="X18" s="102" t="s">
        <v>292</v>
      </c>
      <c r="Y18" s="103">
        <v>20</v>
      </c>
      <c r="Z18" s="104">
        <f aca="true" t="shared" si="0" ref="Z18:Z27">SUM(AC18:AK18)</f>
        <v>667.5</v>
      </c>
      <c r="AA18" s="105">
        <f aca="true" t="shared" si="1" ref="AA18:AA27">Z18/9</f>
        <v>74.16666666666667</v>
      </c>
      <c r="AC18" s="106">
        <v>78</v>
      </c>
      <c r="AD18" s="106">
        <v>84</v>
      </c>
      <c r="AE18" s="106">
        <v>66.5</v>
      </c>
      <c r="AF18" s="106">
        <v>70</v>
      </c>
      <c r="AG18" s="106">
        <v>82</v>
      </c>
      <c r="AH18" s="106">
        <v>66.5</v>
      </c>
      <c r="AI18" s="106">
        <v>75</v>
      </c>
      <c r="AJ18" s="106">
        <v>75.5</v>
      </c>
      <c r="AK18" s="106">
        <v>70</v>
      </c>
    </row>
    <row r="19" spans="1:37" ht="18.75" thickBot="1">
      <c r="A19">
        <v>1</v>
      </c>
      <c r="B19">
        <v>10</v>
      </c>
      <c r="C19" s="107"/>
      <c r="D19" s="92" t="str">
        <f>INDEX($D$2:$D$11,A19)</f>
        <v>VANILLA SKY</v>
      </c>
      <c r="E19" s="108">
        <v>1</v>
      </c>
      <c r="F19" s="109">
        <v>73</v>
      </c>
      <c r="G19" s="93" t="str">
        <f>INDEX($D$2:$D$11,B19)</f>
        <v>TORMENTINO</v>
      </c>
      <c r="H19" s="108">
        <v>1</v>
      </c>
      <c r="I19" s="110">
        <v>70</v>
      </c>
      <c r="J19" s="96"/>
      <c r="L19" s="111">
        <v>1</v>
      </c>
      <c r="M19" s="102" t="s">
        <v>292</v>
      </c>
      <c r="N19" s="103">
        <v>3</v>
      </c>
      <c r="O19" s="104">
        <v>78</v>
      </c>
      <c r="P19" s="105">
        <v>78</v>
      </c>
      <c r="Q19" s="111">
        <v>6</v>
      </c>
      <c r="R19" s="102" t="s">
        <v>23</v>
      </c>
      <c r="S19" s="103">
        <v>1</v>
      </c>
      <c r="T19" s="104">
        <v>70</v>
      </c>
      <c r="U19" s="112">
        <v>70</v>
      </c>
      <c r="X19" s="102" t="s">
        <v>29</v>
      </c>
      <c r="Y19" s="103">
        <v>18</v>
      </c>
      <c r="Z19" s="104">
        <f t="shared" si="0"/>
        <v>655.5</v>
      </c>
      <c r="AA19" s="105">
        <f t="shared" si="1"/>
        <v>72.83333333333333</v>
      </c>
      <c r="AC19" s="106">
        <v>77</v>
      </c>
      <c r="AD19" s="106">
        <v>77</v>
      </c>
      <c r="AE19" s="106">
        <v>80.5</v>
      </c>
      <c r="AF19" s="106">
        <v>67</v>
      </c>
      <c r="AG19" s="106">
        <v>63</v>
      </c>
      <c r="AH19" s="106">
        <v>84.5</v>
      </c>
      <c r="AI19" s="106">
        <v>58.5</v>
      </c>
      <c r="AJ19" s="106">
        <v>73.5</v>
      </c>
      <c r="AK19" s="106">
        <v>74.5</v>
      </c>
    </row>
    <row r="20" spans="1:37" ht="18.75" thickBot="1">
      <c r="A20">
        <v>6</v>
      </c>
      <c r="B20">
        <v>5</v>
      </c>
      <c r="C20" s="113"/>
      <c r="D20" s="92" t="str">
        <f>INDEX($D$2:$D$11,A20)</f>
        <v>REAL RAL RAL</v>
      </c>
      <c r="E20" s="108">
        <v>1</v>
      </c>
      <c r="F20" s="109">
        <v>66.5</v>
      </c>
      <c r="G20" s="93" t="str">
        <f>INDEX($D$2:$D$11,B20)</f>
        <v>ALBATROS</v>
      </c>
      <c r="H20" s="108">
        <v>1</v>
      </c>
      <c r="I20" s="109">
        <v>66</v>
      </c>
      <c r="J20" s="96"/>
      <c r="L20" s="114">
        <v>2</v>
      </c>
      <c r="M20" s="102" t="s">
        <v>108</v>
      </c>
      <c r="N20" s="103">
        <v>3</v>
      </c>
      <c r="O20" s="104">
        <v>76.5</v>
      </c>
      <c r="P20" s="105">
        <v>76.5</v>
      </c>
      <c r="Q20" s="114">
        <v>7</v>
      </c>
      <c r="R20" s="102" t="s">
        <v>242</v>
      </c>
      <c r="S20" s="103">
        <v>1</v>
      </c>
      <c r="T20" s="104">
        <v>66.5</v>
      </c>
      <c r="U20" s="112">
        <v>66.5</v>
      </c>
      <c r="X20" s="102" t="s">
        <v>108</v>
      </c>
      <c r="Y20" s="103">
        <v>18</v>
      </c>
      <c r="Z20" s="104">
        <f t="shared" si="0"/>
        <v>650</v>
      </c>
      <c r="AA20" s="105">
        <f t="shared" si="1"/>
        <v>72.22222222222223</v>
      </c>
      <c r="AC20" s="106">
        <v>76.5</v>
      </c>
      <c r="AD20" s="106">
        <v>80.5</v>
      </c>
      <c r="AE20" s="106">
        <v>66.5</v>
      </c>
      <c r="AF20" s="106">
        <v>78.5</v>
      </c>
      <c r="AG20" s="106">
        <v>64.5</v>
      </c>
      <c r="AH20" s="106">
        <v>65.5</v>
      </c>
      <c r="AI20" s="106">
        <v>71.5</v>
      </c>
      <c r="AJ20" s="106">
        <v>75</v>
      </c>
      <c r="AK20" s="106">
        <v>71.5</v>
      </c>
    </row>
    <row r="21" spans="1:37" ht="18.75" thickBot="1">
      <c r="A21">
        <v>7</v>
      </c>
      <c r="B21">
        <v>4</v>
      </c>
      <c r="C21" s="113"/>
      <c r="D21" s="92" t="str">
        <f>INDEX($D$2:$D$11,A21)</f>
        <v>SPARTAK MANOWAR</v>
      </c>
      <c r="E21" s="108">
        <v>3</v>
      </c>
      <c r="F21" s="110">
        <v>76.5</v>
      </c>
      <c r="G21" s="93" t="str">
        <f>INDEX($D$2:$D$11,B21)</f>
        <v>LAUDANO VI PUNIRA'</v>
      </c>
      <c r="H21" s="108">
        <v>0</v>
      </c>
      <c r="I21" s="109">
        <v>63</v>
      </c>
      <c r="J21" s="96"/>
      <c r="L21" s="114">
        <v>3</v>
      </c>
      <c r="M21" s="102" t="s">
        <v>29</v>
      </c>
      <c r="N21" s="103">
        <v>1</v>
      </c>
      <c r="O21" s="104">
        <v>77</v>
      </c>
      <c r="P21" s="105">
        <v>77</v>
      </c>
      <c r="Q21" s="114">
        <v>8</v>
      </c>
      <c r="R21" s="102" t="s">
        <v>30</v>
      </c>
      <c r="S21" s="103">
        <v>1</v>
      </c>
      <c r="T21" s="104">
        <v>66</v>
      </c>
      <c r="U21" s="112">
        <v>66</v>
      </c>
      <c r="X21" s="234" t="s">
        <v>102</v>
      </c>
      <c r="Y21" s="103">
        <v>15</v>
      </c>
      <c r="Z21" s="104">
        <f t="shared" si="0"/>
        <v>646</v>
      </c>
      <c r="AA21" s="105">
        <f t="shared" si="1"/>
        <v>71.77777777777777</v>
      </c>
      <c r="AC21" s="106">
        <v>73</v>
      </c>
      <c r="AD21" s="106">
        <v>70</v>
      </c>
      <c r="AE21" s="106">
        <v>67</v>
      </c>
      <c r="AF21" s="106">
        <v>73</v>
      </c>
      <c r="AG21" s="106">
        <v>79.5</v>
      </c>
      <c r="AH21" s="106">
        <v>69.5</v>
      </c>
      <c r="AI21" s="106">
        <v>66</v>
      </c>
      <c r="AJ21" s="106">
        <v>72</v>
      </c>
      <c r="AK21" s="106">
        <v>76</v>
      </c>
    </row>
    <row r="22" spans="1:37" ht="18.75" thickBot="1">
      <c r="A22">
        <v>8</v>
      </c>
      <c r="B22">
        <v>3</v>
      </c>
      <c r="C22" s="113"/>
      <c r="D22" s="92" t="str">
        <f>INDEX($D$2:$D$11,A22)</f>
        <v>TORO LOCO</v>
      </c>
      <c r="E22" s="108">
        <v>2</v>
      </c>
      <c r="F22" s="110">
        <v>77</v>
      </c>
      <c r="G22" s="93" t="str">
        <f>INDEX($D$2:$D$11,B22)</f>
        <v>I CUCCIOLI</v>
      </c>
      <c r="H22" s="108">
        <v>2</v>
      </c>
      <c r="I22" s="109">
        <v>74.5</v>
      </c>
      <c r="J22" s="96"/>
      <c r="L22" s="114">
        <v>4</v>
      </c>
      <c r="M22" s="102" t="s">
        <v>111</v>
      </c>
      <c r="N22" s="103">
        <v>1</v>
      </c>
      <c r="O22" s="104">
        <v>74.5</v>
      </c>
      <c r="P22" s="105">
        <v>74.5</v>
      </c>
      <c r="Q22" s="114">
        <v>9</v>
      </c>
      <c r="R22" s="102" t="s">
        <v>28</v>
      </c>
      <c r="S22" s="103">
        <v>0</v>
      </c>
      <c r="T22" s="104">
        <v>63</v>
      </c>
      <c r="U22" s="112">
        <v>63</v>
      </c>
      <c r="X22" s="102" t="s">
        <v>28</v>
      </c>
      <c r="Y22" s="103">
        <v>14</v>
      </c>
      <c r="Z22" s="104">
        <f t="shared" si="0"/>
        <v>618</v>
      </c>
      <c r="AA22" s="105">
        <f t="shared" si="1"/>
        <v>68.66666666666667</v>
      </c>
      <c r="AC22" s="106">
        <v>63</v>
      </c>
      <c r="AD22" s="106">
        <v>63</v>
      </c>
      <c r="AE22" s="106">
        <v>64.5</v>
      </c>
      <c r="AF22" s="106">
        <v>63</v>
      </c>
      <c r="AG22" s="106">
        <v>79.5</v>
      </c>
      <c r="AH22" s="106">
        <v>71</v>
      </c>
      <c r="AI22" s="106">
        <v>72</v>
      </c>
      <c r="AJ22" s="106">
        <v>70</v>
      </c>
      <c r="AK22" s="106">
        <v>72</v>
      </c>
    </row>
    <row r="23" spans="1:37" ht="18.75" thickBot="1">
      <c r="A23">
        <v>9</v>
      </c>
      <c r="B23">
        <v>2</v>
      </c>
      <c r="C23" s="113"/>
      <c r="D23" s="92" t="str">
        <f>INDEX($D$2:$D$11,A23)</f>
        <v>NEW TIM </v>
      </c>
      <c r="E23" s="108">
        <v>5</v>
      </c>
      <c r="F23" s="110">
        <v>78</v>
      </c>
      <c r="G23" s="93" t="str">
        <f>INDEX($D$2:$D$11,B23)</f>
        <v>LES SASICCES</v>
      </c>
      <c r="H23" s="108">
        <v>0</v>
      </c>
      <c r="I23" s="109">
        <v>58</v>
      </c>
      <c r="J23" s="96"/>
      <c r="L23" s="115">
        <v>5</v>
      </c>
      <c r="M23" s="234" t="s">
        <v>102</v>
      </c>
      <c r="N23" s="103">
        <v>1</v>
      </c>
      <c r="O23" s="104">
        <v>73</v>
      </c>
      <c r="P23" s="105">
        <v>73</v>
      </c>
      <c r="Q23" s="115">
        <v>10</v>
      </c>
      <c r="R23" s="116" t="s">
        <v>27</v>
      </c>
      <c r="S23" s="117">
        <v>0</v>
      </c>
      <c r="T23" s="104">
        <v>58</v>
      </c>
      <c r="U23" s="112">
        <v>58</v>
      </c>
      <c r="X23" s="102" t="s">
        <v>111</v>
      </c>
      <c r="Y23" s="103">
        <v>13</v>
      </c>
      <c r="Z23" s="104">
        <f t="shared" si="0"/>
        <v>641.5</v>
      </c>
      <c r="AA23" s="105">
        <f t="shared" si="1"/>
        <v>71.27777777777777</v>
      </c>
      <c r="AC23" s="106">
        <v>74.5</v>
      </c>
      <c r="AD23" s="106">
        <v>67</v>
      </c>
      <c r="AE23" s="106">
        <v>61</v>
      </c>
      <c r="AF23" s="106">
        <v>74.5</v>
      </c>
      <c r="AG23" s="106">
        <v>63.5</v>
      </c>
      <c r="AH23" s="106">
        <v>64.5</v>
      </c>
      <c r="AI23" s="106">
        <v>85</v>
      </c>
      <c r="AJ23" s="106">
        <v>73.5</v>
      </c>
      <c r="AK23" s="106">
        <v>78</v>
      </c>
    </row>
    <row r="24" spans="3:37" ht="18.75" thickTop="1">
      <c r="C24" s="118"/>
      <c r="D24" s="119"/>
      <c r="E24" s="120"/>
      <c r="F24" s="121"/>
      <c r="G24" s="120"/>
      <c r="H24" s="120"/>
      <c r="I24" s="121"/>
      <c r="J24" s="121"/>
      <c r="L24" s="122"/>
      <c r="M24" s="122"/>
      <c r="N24" s="122"/>
      <c r="X24" s="102" t="s">
        <v>23</v>
      </c>
      <c r="Y24" s="103">
        <v>13</v>
      </c>
      <c r="Z24" s="104">
        <f t="shared" si="0"/>
        <v>641</v>
      </c>
      <c r="AA24" s="105">
        <f t="shared" si="1"/>
        <v>71.22222222222223</v>
      </c>
      <c r="AC24" s="106">
        <v>70</v>
      </c>
      <c r="AD24" s="106">
        <v>72.5</v>
      </c>
      <c r="AE24" s="106">
        <v>86</v>
      </c>
      <c r="AF24" s="106">
        <v>66</v>
      </c>
      <c r="AG24" s="106">
        <v>70.5</v>
      </c>
      <c r="AH24" s="106">
        <v>67.5</v>
      </c>
      <c r="AI24" s="106">
        <v>64.5</v>
      </c>
      <c r="AJ24" s="106">
        <v>69</v>
      </c>
      <c r="AK24" s="106">
        <v>75</v>
      </c>
    </row>
    <row r="25" spans="3:37" ht="18.75" thickBot="1">
      <c r="C25" s="118"/>
      <c r="D25" s="119"/>
      <c r="E25" s="120"/>
      <c r="F25" s="121"/>
      <c r="G25" s="120"/>
      <c r="H25" s="120"/>
      <c r="I25" s="121"/>
      <c r="J25" s="121"/>
      <c r="L25" s="122"/>
      <c r="M25" s="122"/>
      <c r="N25" s="122"/>
      <c r="X25" s="102" t="s">
        <v>242</v>
      </c>
      <c r="Y25" s="103">
        <v>6</v>
      </c>
      <c r="Z25" s="104">
        <f t="shared" si="0"/>
        <v>619</v>
      </c>
      <c r="AA25" s="105">
        <f t="shared" si="1"/>
        <v>68.77777777777777</v>
      </c>
      <c r="AC25" s="106">
        <v>66.5</v>
      </c>
      <c r="AD25" s="106">
        <v>67</v>
      </c>
      <c r="AE25" s="106">
        <v>68.5</v>
      </c>
      <c r="AF25" s="106">
        <v>62.5</v>
      </c>
      <c r="AG25" s="106">
        <v>61</v>
      </c>
      <c r="AH25" s="106">
        <v>73</v>
      </c>
      <c r="AI25" s="106">
        <v>75.5</v>
      </c>
      <c r="AJ25" s="106">
        <v>66.5</v>
      </c>
      <c r="AK25" s="106">
        <v>78.5</v>
      </c>
    </row>
    <row r="26" spans="3:37" ht="19.5" thickBot="1" thickTop="1">
      <c r="C26" s="91" t="s">
        <v>39</v>
      </c>
      <c r="D26" s="92">
        <v>38249</v>
      </c>
      <c r="E26" s="93"/>
      <c r="F26" s="94"/>
      <c r="G26" s="93"/>
      <c r="H26" s="95"/>
      <c r="I26" s="94"/>
      <c r="J26" s="96"/>
      <c r="L26" s="97">
        <v>2</v>
      </c>
      <c r="M26" s="98"/>
      <c r="N26" s="99"/>
      <c r="O26" s="100"/>
      <c r="P26" s="101"/>
      <c r="Q26" s="97">
        <v>2</v>
      </c>
      <c r="R26" s="98"/>
      <c r="S26" s="99"/>
      <c r="T26" s="100"/>
      <c r="U26" s="101"/>
      <c r="X26" s="102" t="s">
        <v>30</v>
      </c>
      <c r="Y26" s="103">
        <v>5</v>
      </c>
      <c r="Z26" s="104">
        <f t="shared" si="0"/>
        <v>611.5</v>
      </c>
      <c r="AA26" s="105">
        <f t="shared" si="1"/>
        <v>67.94444444444444</v>
      </c>
      <c r="AC26" s="106">
        <v>66</v>
      </c>
      <c r="AD26" s="106">
        <v>76.5</v>
      </c>
      <c r="AE26" s="106">
        <v>65.5</v>
      </c>
      <c r="AF26" s="106">
        <v>61.5</v>
      </c>
      <c r="AG26" s="106">
        <v>61</v>
      </c>
      <c r="AH26" s="106">
        <v>71</v>
      </c>
      <c r="AI26" s="106">
        <v>73.5</v>
      </c>
      <c r="AJ26" s="106">
        <v>68.5</v>
      </c>
      <c r="AK26" s="106">
        <v>68</v>
      </c>
    </row>
    <row r="27" spans="1:37" ht="18.75" thickBot="1">
      <c r="A27">
        <v>2</v>
      </c>
      <c r="B27">
        <v>1</v>
      </c>
      <c r="C27" s="118"/>
      <c r="D27" s="92" t="str">
        <f>INDEX($D$2:$D$11,A27)</f>
        <v>LES SASICCES</v>
      </c>
      <c r="E27" s="108">
        <v>2</v>
      </c>
      <c r="F27" s="109">
        <v>74.5</v>
      </c>
      <c r="G27" s="93" t="str">
        <f>INDEX($D$2:$D$11,B27)</f>
        <v>VANILLA SKY</v>
      </c>
      <c r="H27" s="108">
        <v>1</v>
      </c>
      <c r="I27" s="110">
        <v>70</v>
      </c>
      <c r="J27" s="96"/>
      <c r="L27" s="111">
        <v>1</v>
      </c>
      <c r="M27" s="102" t="s">
        <v>292</v>
      </c>
      <c r="N27" s="103">
        <v>6</v>
      </c>
      <c r="O27" s="104">
        <v>162</v>
      </c>
      <c r="P27" s="112">
        <v>81</v>
      </c>
      <c r="Q27" s="111">
        <v>6</v>
      </c>
      <c r="R27" s="123" t="s">
        <v>102</v>
      </c>
      <c r="S27" s="124">
        <v>1</v>
      </c>
      <c r="T27" s="125">
        <v>143</v>
      </c>
      <c r="U27" s="112">
        <v>71.5</v>
      </c>
      <c r="X27" s="102" t="s">
        <v>27</v>
      </c>
      <c r="Y27" s="117">
        <v>3</v>
      </c>
      <c r="Z27" s="104">
        <f t="shared" si="0"/>
        <v>546</v>
      </c>
      <c r="AA27" s="105">
        <f t="shared" si="1"/>
        <v>60.666666666666664</v>
      </c>
      <c r="AC27" s="106">
        <v>58</v>
      </c>
      <c r="AD27" s="106">
        <v>74.5</v>
      </c>
      <c r="AE27" s="106">
        <v>64</v>
      </c>
      <c r="AF27" s="106">
        <v>64.5</v>
      </c>
      <c r="AG27" s="106">
        <v>56.5</v>
      </c>
      <c r="AH27" s="106">
        <v>53</v>
      </c>
      <c r="AI27" s="106">
        <v>65.5</v>
      </c>
      <c r="AJ27" s="106">
        <v>60</v>
      </c>
      <c r="AK27" s="106">
        <v>50</v>
      </c>
    </row>
    <row r="28" spans="1:21" ht="19.5" thickBot="1" thickTop="1">
      <c r="A28">
        <v>3</v>
      </c>
      <c r="B28">
        <v>9</v>
      </c>
      <c r="C28" s="118"/>
      <c r="D28" s="92" t="str">
        <f>INDEX($D$2:$D$11,A28)</f>
        <v>I CUCCIOLI</v>
      </c>
      <c r="E28" s="108">
        <v>1</v>
      </c>
      <c r="F28" s="109">
        <v>67</v>
      </c>
      <c r="G28" s="93" t="str">
        <f>INDEX($D$2:$D$11,B28)</f>
        <v>NEW TIM </v>
      </c>
      <c r="H28" s="108">
        <v>5</v>
      </c>
      <c r="I28" s="109">
        <v>84</v>
      </c>
      <c r="J28" s="96"/>
      <c r="L28" s="114">
        <v>2</v>
      </c>
      <c r="M28" s="102" t="s">
        <v>108</v>
      </c>
      <c r="N28" s="103">
        <v>6</v>
      </c>
      <c r="O28" s="104">
        <v>157</v>
      </c>
      <c r="P28" s="112">
        <v>78.5</v>
      </c>
      <c r="Q28" s="114">
        <v>7</v>
      </c>
      <c r="R28" s="126" t="s">
        <v>30</v>
      </c>
      <c r="S28" s="103">
        <v>1</v>
      </c>
      <c r="T28" s="104">
        <v>142.5</v>
      </c>
      <c r="U28" s="112">
        <v>71.25</v>
      </c>
    </row>
    <row r="29" spans="1:21" ht="18.75" thickBot="1">
      <c r="A29">
        <v>4</v>
      </c>
      <c r="B29">
        <v>8</v>
      </c>
      <c r="C29" s="118"/>
      <c r="D29" s="92" t="str">
        <f>INDEX($D$2:$D$11,A29)</f>
        <v>LAUDANO VI PUNIRA'</v>
      </c>
      <c r="E29" s="108">
        <v>0</v>
      </c>
      <c r="F29" s="110">
        <v>63</v>
      </c>
      <c r="G29" s="93" t="str">
        <f>INDEX($D$2:$D$11,B29)</f>
        <v>TORO LOCO</v>
      </c>
      <c r="H29" s="108">
        <v>3</v>
      </c>
      <c r="I29" s="109">
        <v>77</v>
      </c>
      <c r="J29" s="96"/>
      <c r="L29" s="114">
        <v>3</v>
      </c>
      <c r="M29" s="102" t="s">
        <v>29</v>
      </c>
      <c r="N29" s="103">
        <v>4</v>
      </c>
      <c r="O29" s="104">
        <v>154</v>
      </c>
      <c r="P29" s="112">
        <v>77</v>
      </c>
      <c r="Q29" s="114">
        <v>8</v>
      </c>
      <c r="R29" s="126" t="s">
        <v>111</v>
      </c>
      <c r="S29" s="103">
        <v>1</v>
      </c>
      <c r="T29" s="104">
        <v>141.5</v>
      </c>
      <c r="U29" s="112">
        <v>70.75</v>
      </c>
    </row>
    <row r="30" spans="1:21" ht="18.75" thickBot="1">
      <c r="A30">
        <v>5</v>
      </c>
      <c r="B30">
        <v>7</v>
      </c>
      <c r="C30" s="118"/>
      <c r="D30" s="92" t="str">
        <f>INDEX($D$2:$D$11,A30)</f>
        <v>ALBATROS</v>
      </c>
      <c r="E30" s="108">
        <v>2</v>
      </c>
      <c r="F30" s="110">
        <v>76.5</v>
      </c>
      <c r="G30" s="93" t="str">
        <f>INDEX($D$2:$D$11,B30)</f>
        <v>SPARTAK MANOWAR</v>
      </c>
      <c r="H30" s="108">
        <v>3</v>
      </c>
      <c r="I30" s="109">
        <v>80.5</v>
      </c>
      <c r="J30" s="96"/>
      <c r="L30" s="114">
        <v>4</v>
      </c>
      <c r="M30" s="102" t="s">
        <v>23</v>
      </c>
      <c r="N30" s="103">
        <v>4</v>
      </c>
      <c r="O30" s="104">
        <v>142.5</v>
      </c>
      <c r="P30" s="112">
        <v>71.25</v>
      </c>
      <c r="Q30" s="114">
        <v>9</v>
      </c>
      <c r="R30" s="126" t="s">
        <v>242</v>
      </c>
      <c r="S30" s="103">
        <v>1</v>
      </c>
      <c r="T30" s="104">
        <v>133.5</v>
      </c>
      <c r="U30" s="112">
        <v>66.75</v>
      </c>
    </row>
    <row r="31" spans="1:35" ht="18.75" thickBot="1">
      <c r="A31">
        <v>10</v>
      </c>
      <c r="B31">
        <v>6</v>
      </c>
      <c r="C31" s="118"/>
      <c r="D31" s="92" t="str">
        <f>INDEX($D$2:$D$11,A31)</f>
        <v>TORMENTINO</v>
      </c>
      <c r="E31" s="108">
        <v>2</v>
      </c>
      <c r="F31" s="110">
        <v>72.5</v>
      </c>
      <c r="G31" s="93" t="str">
        <f>INDEX($D$2:$D$11,B31)</f>
        <v>REAL RAL RAL</v>
      </c>
      <c r="H31" s="108">
        <v>1</v>
      </c>
      <c r="I31" s="109">
        <v>67</v>
      </c>
      <c r="J31" s="96"/>
      <c r="L31" s="115">
        <v>5</v>
      </c>
      <c r="M31" s="102" t="s">
        <v>27</v>
      </c>
      <c r="N31" s="103">
        <v>3</v>
      </c>
      <c r="O31" s="104">
        <v>132.5</v>
      </c>
      <c r="P31" s="112">
        <v>66.25</v>
      </c>
      <c r="Q31" s="115">
        <v>10</v>
      </c>
      <c r="R31" s="127" t="s">
        <v>28</v>
      </c>
      <c r="S31" s="117">
        <v>0</v>
      </c>
      <c r="T31" s="128">
        <v>126</v>
      </c>
      <c r="U31" s="112">
        <v>63</v>
      </c>
      <c r="Z31"/>
      <c r="AE31" s="78"/>
      <c r="AF31" s="78"/>
      <c r="AG31" s="78"/>
      <c r="AH31" s="78"/>
      <c r="AI31" s="78"/>
    </row>
    <row r="32" spans="3:35" ht="13.5" thickTop="1">
      <c r="C32" s="118"/>
      <c r="D32" s="119"/>
      <c r="E32" s="120"/>
      <c r="F32" s="121"/>
      <c r="G32" s="120"/>
      <c r="H32" s="120"/>
      <c r="I32" s="121"/>
      <c r="J32" s="121"/>
      <c r="L32" s="122"/>
      <c r="M32" s="122"/>
      <c r="N32" s="122"/>
      <c r="O32" s="129"/>
      <c r="P32" s="130"/>
      <c r="Q32" s="131"/>
      <c r="R32" s="131"/>
      <c r="S32" s="131"/>
      <c r="T32" s="129"/>
      <c r="W32" s="132"/>
      <c r="Z32"/>
      <c r="AE32" s="78"/>
      <c r="AF32" s="78"/>
      <c r="AG32" s="78"/>
      <c r="AH32" s="78"/>
      <c r="AI32" s="78"/>
    </row>
    <row r="33" spans="3:35" ht="15" thickBot="1">
      <c r="C33" s="118"/>
      <c r="D33" s="119"/>
      <c r="E33" s="120"/>
      <c r="F33" s="121"/>
      <c r="G33" s="120"/>
      <c r="H33" s="120"/>
      <c r="I33" s="121"/>
      <c r="J33" s="121"/>
      <c r="K33" s="133"/>
      <c r="L33" s="134"/>
      <c r="M33" s="134"/>
      <c r="N33" s="134"/>
      <c r="O33" s="129"/>
      <c r="P33" s="130"/>
      <c r="Q33" s="131"/>
      <c r="R33" s="131"/>
      <c r="S33" s="131"/>
      <c r="T33" s="129"/>
      <c r="U33" s="135"/>
      <c r="V33" s="133"/>
      <c r="Z33"/>
      <c r="AE33" s="78"/>
      <c r="AF33" s="78"/>
      <c r="AG33" s="78"/>
      <c r="AH33" s="78"/>
      <c r="AI33" s="78"/>
    </row>
    <row r="34" spans="3:35" ht="19.5" thickBot="1" thickTop="1">
      <c r="C34" s="91" t="s">
        <v>40</v>
      </c>
      <c r="D34" s="92" t="s">
        <v>293</v>
      </c>
      <c r="E34" s="93"/>
      <c r="F34" s="94"/>
      <c r="G34" s="93"/>
      <c r="H34" s="95"/>
      <c r="I34" s="94"/>
      <c r="J34" s="96"/>
      <c r="K34" s="133"/>
      <c r="L34" s="97">
        <v>3</v>
      </c>
      <c r="M34" s="98"/>
      <c r="N34" s="99"/>
      <c r="O34" s="100"/>
      <c r="P34" s="101"/>
      <c r="Q34" s="97">
        <v>3</v>
      </c>
      <c r="R34" s="98"/>
      <c r="S34" s="99"/>
      <c r="T34" s="100"/>
      <c r="U34" s="101"/>
      <c r="V34" s="133"/>
      <c r="Z34"/>
      <c r="AE34" s="78"/>
      <c r="AF34" s="78"/>
      <c r="AG34" s="78"/>
      <c r="AH34" s="78"/>
      <c r="AI34" s="78"/>
    </row>
    <row r="35" spans="1:35" ht="18" customHeight="1" thickBot="1">
      <c r="A35">
        <v>1</v>
      </c>
      <c r="B35">
        <v>3</v>
      </c>
      <c r="C35" s="118"/>
      <c r="D35" s="92" t="str">
        <f>INDEX($D$2:$D$11,A35)</f>
        <v>VANILLA SKY</v>
      </c>
      <c r="E35" s="108">
        <v>1</v>
      </c>
      <c r="F35" s="109">
        <v>67</v>
      </c>
      <c r="G35" s="93" t="str">
        <f>INDEX($D$2:$D$11,B35)</f>
        <v>I CUCCIOLI</v>
      </c>
      <c r="H35" s="108">
        <v>0</v>
      </c>
      <c r="I35" s="110">
        <v>61</v>
      </c>
      <c r="J35" s="96"/>
      <c r="K35" s="133"/>
      <c r="L35" s="111">
        <v>1</v>
      </c>
      <c r="M35" s="102" t="s">
        <v>29</v>
      </c>
      <c r="N35" s="103">
        <v>7</v>
      </c>
      <c r="O35" s="104">
        <v>234.5</v>
      </c>
      <c r="P35" s="112">
        <v>78.16666666666667</v>
      </c>
      <c r="Q35" s="111">
        <v>6</v>
      </c>
      <c r="R35" s="102" t="s">
        <v>27</v>
      </c>
      <c r="S35" s="103">
        <v>3</v>
      </c>
      <c r="T35" s="104">
        <v>196.5</v>
      </c>
      <c r="U35" s="216">
        <v>65.5</v>
      </c>
      <c r="V35" s="133"/>
      <c r="Z35"/>
      <c r="AE35" s="78"/>
      <c r="AF35" s="78"/>
      <c r="AG35" s="78"/>
      <c r="AH35" s="78"/>
      <c r="AI35" s="78"/>
    </row>
    <row r="36" spans="1:35" ht="18.75" thickBot="1">
      <c r="A36">
        <v>6</v>
      </c>
      <c r="B36">
        <v>7</v>
      </c>
      <c r="C36" s="118"/>
      <c r="D36" s="92" t="str">
        <f>INDEX($D$2:$D$11,A36)</f>
        <v>REAL RAL RAL</v>
      </c>
      <c r="E36" s="108">
        <v>1</v>
      </c>
      <c r="F36" s="109">
        <v>68.5</v>
      </c>
      <c r="G36" s="93" t="str">
        <f>INDEX($D$2:$D$11,B36)</f>
        <v>SPARTAK MANOWAR</v>
      </c>
      <c r="H36" s="108">
        <v>1</v>
      </c>
      <c r="I36" s="109">
        <v>66.5</v>
      </c>
      <c r="J36" s="96"/>
      <c r="K36" s="133"/>
      <c r="L36" s="114">
        <v>2</v>
      </c>
      <c r="M36" s="102" t="s">
        <v>292</v>
      </c>
      <c r="N36" s="103">
        <v>7</v>
      </c>
      <c r="O36" s="104">
        <v>228.5</v>
      </c>
      <c r="P36" s="112">
        <v>76.16666666666667</v>
      </c>
      <c r="Q36" s="114">
        <v>7</v>
      </c>
      <c r="R36" s="102" t="s">
        <v>242</v>
      </c>
      <c r="S36" s="103">
        <v>2</v>
      </c>
      <c r="T36" s="104">
        <v>202</v>
      </c>
      <c r="U36" s="216">
        <v>67.33333333333333</v>
      </c>
      <c r="V36" s="133"/>
      <c r="Z36"/>
      <c r="AE36" s="78"/>
      <c r="AF36" s="78"/>
      <c r="AG36" s="78"/>
      <c r="AH36" s="78"/>
      <c r="AI36" s="78"/>
    </row>
    <row r="37" spans="1:35" ht="18.75" thickBot="1">
      <c r="A37">
        <v>8</v>
      </c>
      <c r="B37">
        <v>5</v>
      </c>
      <c r="C37" s="118"/>
      <c r="D37" s="92" t="str">
        <f>INDEX($D$2:$D$11,A37)</f>
        <v>TORO LOCO</v>
      </c>
      <c r="E37" s="108">
        <v>3</v>
      </c>
      <c r="F37" s="110">
        <v>80.5</v>
      </c>
      <c r="G37" s="93" t="str">
        <f>INDEX($D$2:$D$11,B37)</f>
        <v>ALBATROS</v>
      </c>
      <c r="H37" s="108">
        <v>0</v>
      </c>
      <c r="I37" s="109">
        <v>65.5</v>
      </c>
      <c r="J37" s="239"/>
      <c r="K37" s="133"/>
      <c r="L37" s="114">
        <v>3</v>
      </c>
      <c r="M37" s="102" t="s">
        <v>23</v>
      </c>
      <c r="N37" s="103">
        <v>7</v>
      </c>
      <c r="O37" s="104">
        <v>228.5</v>
      </c>
      <c r="P37" s="112">
        <v>76.16666666666667</v>
      </c>
      <c r="Q37" s="114">
        <v>8</v>
      </c>
      <c r="R37" s="102" t="s">
        <v>30</v>
      </c>
      <c r="S37" s="103">
        <v>1</v>
      </c>
      <c r="T37" s="104">
        <v>208</v>
      </c>
      <c r="U37" s="216">
        <v>69.33333333333333</v>
      </c>
      <c r="V37" s="133"/>
      <c r="Z37"/>
      <c r="AE37" s="78"/>
      <c r="AF37" s="78"/>
      <c r="AG37" s="78"/>
      <c r="AH37" s="78"/>
      <c r="AI37" s="78"/>
    </row>
    <row r="38" spans="1:35" ht="18.75" thickBot="1">
      <c r="A38">
        <v>9</v>
      </c>
      <c r="B38">
        <v>4</v>
      </c>
      <c r="C38" s="118"/>
      <c r="D38" s="92" t="str">
        <f>INDEX($D$2:$D$11,A38)</f>
        <v>NEW TIM </v>
      </c>
      <c r="E38" s="108">
        <v>0</v>
      </c>
      <c r="F38" s="110">
        <v>66.5</v>
      </c>
      <c r="G38" s="93" t="str">
        <f>INDEX($D$2:$D$11,B38)</f>
        <v>LAUDANO VI PUNIRA'</v>
      </c>
      <c r="H38" s="108">
        <v>0</v>
      </c>
      <c r="I38" s="109">
        <v>64.5</v>
      </c>
      <c r="J38" s="96"/>
      <c r="K38" s="133"/>
      <c r="L38" s="114">
        <v>4</v>
      </c>
      <c r="M38" s="102" t="s">
        <v>108</v>
      </c>
      <c r="N38" s="103">
        <v>7</v>
      </c>
      <c r="O38" s="104">
        <v>223.5</v>
      </c>
      <c r="P38" s="112">
        <v>74.5</v>
      </c>
      <c r="Q38" s="114">
        <v>9</v>
      </c>
      <c r="R38" s="102" t="s">
        <v>111</v>
      </c>
      <c r="S38" s="103">
        <v>1</v>
      </c>
      <c r="T38" s="104">
        <v>202.5</v>
      </c>
      <c r="U38" s="216">
        <v>67.5</v>
      </c>
      <c r="V38" s="133"/>
      <c r="Z38"/>
      <c r="AE38" s="78"/>
      <c r="AF38" s="78"/>
      <c r="AG38" s="78"/>
      <c r="AH38" s="78"/>
      <c r="AI38" s="78"/>
    </row>
    <row r="39" spans="1:35" ht="18.75" thickBot="1">
      <c r="A39">
        <v>10</v>
      </c>
      <c r="B39">
        <v>2</v>
      </c>
      <c r="C39" s="118"/>
      <c r="D39" s="92" t="str">
        <f>INDEX($D$2:$D$11,A39)</f>
        <v>TORMENTINO</v>
      </c>
      <c r="E39" s="108">
        <v>5</v>
      </c>
      <c r="F39" s="110">
        <v>86</v>
      </c>
      <c r="G39" s="93" t="str">
        <f>INDEX($D$2:$D$11,B39)</f>
        <v>LES SASICCES</v>
      </c>
      <c r="H39" s="108">
        <v>0</v>
      </c>
      <c r="I39" s="109">
        <v>64</v>
      </c>
      <c r="J39" s="96"/>
      <c r="K39" s="133"/>
      <c r="L39" s="115">
        <v>5</v>
      </c>
      <c r="M39" s="102" t="s">
        <v>102</v>
      </c>
      <c r="N39" s="103">
        <v>4</v>
      </c>
      <c r="O39" s="104">
        <v>210</v>
      </c>
      <c r="P39" s="112">
        <v>70</v>
      </c>
      <c r="Q39" s="115">
        <v>10</v>
      </c>
      <c r="R39" s="116" t="s">
        <v>28</v>
      </c>
      <c r="S39" s="117">
        <v>1</v>
      </c>
      <c r="T39" s="104">
        <v>190.5</v>
      </c>
      <c r="U39" s="216">
        <v>63.5</v>
      </c>
      <c r="V39" s="133"/>
      <c r="Z39"/>
      <c r="AE39" s="78"/>
      <c r="AF39" s="78"/>
      <c r="AG39" s="78"/>
      <c r="AH39" s="78"/>
      <c r="AI39" s="78"/>
    </row>
    <row r="40" spans="3:35" ht="15" thickTop="1">
      <c r="C40" s="118"/>
      <c r="D40" s="119"/>
      <c r="E40" s="120"/>
      <c r="F40" s="121"/>
      <c r="G40" s="120"/>
      <c r="H40" s="120"/>
      <c r="I40" s="121"/>
      <c r="J40" s="121"/>
      <c r="K40" s="133"/>
      <c r="L40" s="134"/>
      <c r="M40" s="134"/>
      <c r="N40" s="134"/>
      <c r="O40" s="129"/>
      <c r="P40" s="130"/>
      <c r="Q40" s="131"/>
      <c r="R40" s="131"/>
      <c r="S40" s="131"/>
      <c r="T40" s="129"/>
      <c r="U40" s="135"/>
      <c r="V40" s="133"/>
      <c r="Z40"/>
      <c r="AE40" s="78"/>
      <c r="AF40" s="78"/>
      <c r="AG40" s="78"/>
      <c r="AH40" s="78"/>
      <c r="AI40" s="78"/>
    </row>
    <row r="41" spans="3:26" ht="15" thickBot="1">
      <c r="C41" s="118"/>
      <c r="D41" s="119"/>
      <c r="E41" s="120"/>
      <c r="F41" s="121"/>
      <c r="G41" s="120"/>
      <c r="H41" s="120"/>
      <c r="I41" s="121"/>
      <c r="J41" s="121"/>
      <c r="K41" s="133"/>
      <c r="L41" s="134"/>
      <c r="M41" s="134"/>
      <c r="N41" s="134"/>
      <c r="O41" s="129"/>
      <c r="P41" s="130"/>
      <c r="Q41" s="131"/>
      <c r="R41" s="131"/>
      <c r="S41" s="131"/>
      <c r="T41" s="129"/>
      <c r="U41" s="135"/>
      <c r="V41" s="133"/>
      <c r="Z41"/>
    </row>
    <row r="42" spans="3:30" ht="19.5" thickBot="1" thickTop="1">
      <c r="C42" s="91" t="s">
        <v>41</v>
      </c>
      <c r="D42" s="92">
        <v>38256</v>
      </c>
      <c r="E42" s="93"/>
      <c r="F42" s="94"/>
      <c r="G42" s="93"/>
      <c r="H42" s="95"/>
      <c r="I42" s="94"/>
      <c r="J42" s="96"/>
      <c r="K42" s="133"/>
      <c r="L42" s="97">
        <v>4</v>
      </c>
      <c r="M42" s="98"/>
      <c r="N42" s="99"/>
      <c r="O42" s="100"/>
      <c r="P42" s="101"/>
      <c r="Q42" s="97">
        <v>4</v>
      </c>
      <c r="R42" s="98"/>
      <c r="S42" s="99"/>
      <c r="T42" s="100"/>
      <c r="U42" s="101"/>
      <c r="V42" s="133"/>
      <c r="Z42"/>
      <c r="AD42" s="137"/>
    </row>
    <row r="43" spans="1:30" ht="18.75" thickBot="1">
      <c r="A43">
        <v>3</v>
      </c>
      <c r="B43">
        <v>2</v>
      </c>
      <c r="C43" s="118"/>
      <c r="D43" s="92" t="str">
        <f>INDEX($D$2:$D$11,A43)</f>
        <v>I CUCCIOLI</v>
      </c>
      <c r="E43" s="108">
        <v>2</v>
      </c>
      <c r="F43" s="109">
        <v>74.5</v>
      </c>
      <c r="G43" s="93" t="str">
        <f>INDEX($D$2:$D$11,B43)</f>
        <v>LES SASICCES</v>
      </c>
      <c r="H43" s="108">
        <v>0</v>
      </c>
      <c r="I43" s="110">
        <v>64.5</v>
      </c>
      <c r="J43" s="96"/>
      <c r="K43" s="133"/>
      <c r="L43" s="111">
        <v>1</v>
      </c>
      <c r="M43" s="123" t="s">
        <v>108</v>
      </c>
      <c r="N43" s="124">
        <v>10</v>
      </c>
      <c r="O43" s="125">
        <v>302</v>
      </c>
      <c r="P43" s="112">
        <v>75.5</v>
      </c>
      <c r="Q43" s="111">
        <v>6</v>
      </c>
      <c r="R43" s="123" t="s">
        <v>111</v>
      </c>
      <c r="S43" s="124">
        <v>4</v>
      </c>
      <c r="T43" s="125">
        <v>277</v>
      </c>
      <c r="U43" s="112">
        <v>69.25</v>
      </c>
      <c r="V43" s="133"/>
      <c r="Z43"/>
      <c r="AD43" s="137"/>
    </row>
    <row r="44" spans="1:30" ht="18.75" thickBot="1">
      <c r="A44">
        <v>4</v>
      </c>
      <c r="B44">
        <v>1</v>
      </c>
      <c r="C44" s="118"/>
      <c r="D44" s="92" t="str">
        <f>INDEX($D$2:$D$11,A44)</f>
        <v>LAUDANO VI PUNIRA'</v>
      </c>
      <c r="E44" s="108">
        <v>0</v>
      </c>
      <c r="F44" s="109">
        <v>63</v>
      </c>
      <c r="G44" s="93" t="str">
        <f>INDEX($D$2:$D$11,B44)</f>
        <v>VANILLA SKY</v>
      </c>
      <c r="H44" s="136">
        <v>2</v>
      </c>
      <c r="I44" s="109">
        <v>73</v>
      </c>
      <c r="J44" s="96"/>
      <c r="K44" s="133"/>
      <c r="L44" s="114">
        <v>2</v>
      </c>
      <c r="M44" s="126" t="s">
        <v>29</v>
      </c>
      <c r="N44" s="103">
        <v>10</v>
      </c>
      <c r="O44" s="104">
        <v>301.5</v>
      </c>
      <c r="P44" s="112">
        <v>75.375</v>
      </c>
      <c r="Q44" s="114">
        <v>7</v>
      </c>
      <c r="R44" s="126" t="s">
        <v>27</v>
      </c>
      <c r="S44" s="103">
        <v>3</v>
      </c>
      <c r="T44" s="104">
        <v>261</v>
      </c>
      <c r="U44" s="112">
        <v>65.25</v>
      </c>
      <c r="V44" s="133"/>
      <c r="Z44"/>
      <c r="AD44" s="137"/>
    </row>
    <row r="45" spans="1:30" ht="18.75" thickBot="1">
      <c r="A45">
        <v>5</v>
      </c>
      <c r="B45">
        <v>9</v>
      </c>
      <c r="C45" s="118"/>
      <c r="D45" s="92" t="str">
        <f>INDEX($D$2:$D$11,A45)</f>
        <v>ALBATROS</v>
      </c>
      <c r="E45" s="108">
        <v>0</v>
      </c>
      <c r="F45" s="110">
        <v>61.5</v>
      </c>
      <c r="G45" s="93" t="str">
        <f>INDEX($D$2:$D$11,B45)</f>
        <v>NEW TIM </v>
      </c>
      <c r="H45" s="136">
        <v>2</v>
      </c>
      <c r="I45" s="109">
        <v>70</v>
      </c>
      <c r="J45" s="96"/>
      <c r="K45" s="133"/>
      <c r="L45" s="114">
        <v>3</v>
      </c>
      <c r="M45" s="126" t="s">
        <v>292</v>
      </c>
      <c r="N45" s="103">
        <v>10</v>
      </c>
      <c r="O45" s="104">
        <v>298.5</v>
      </c>
      <c r="P45" s="112">
        <v>74.625</v>
      </c>
      <c r="Q45" s="114">
        <v>8</v>
      </c>
      <c r="R45" s="126" t="s">
        <v>242</v>
      </c>
      <c r="S45" s="103">
        <v>2</v>
      </c>
      <c r="T45" s="104">
        <v>264.5</v>
      </c>
      <c r="U45" s="112">
        <v>66.125</v>
      </c>
      <c r="V45" s="133"/>
      <c r="Z45"/>
      <c r="AD45" s="137"/>
    </row>
    <row r="46" spans="1:30" ht="18.75" thickBot="1">
      <c r="A46">
        <v>6</v>
      </c>
      <c r="B46">
        <v>8</v>
      </c>
      <c r="C46" s="118"/>
      <c r="D46" s="92" t="str">
        <f>INDEX($D$2:$D$11,A46)</f>
        <v>REAL RAL RAL</v>
      </c>
      <c r="E46" s="108">
        <v>0</v>
      </c>
      <c r="F46" s="110">
        <v>62.5</v>
      </c>
      <c r="G46" s="93" t="str">
        <f>INDEX($D$2:$D$11,B46)</f>
        <v>TORO LOCO</v>
      </c>
      <c r="H46" s="136">
        <v>1</v>
      </c>
      <c r="I46" s="109">
        <v>67</v>
      </c>
      <c r="J46" s="96"/>
      <c r="K46" s="133"/>
      <c r="L46" s="114">
        <v>4</v>
      </c>
      <c r="M46" s="126" t="s">
        <v>23</v>
      </c>
      <c r="N46" s="103">
        <v>7</v>
      </c>
      <c r="O46" s="104">
        <v>294.5</v>
      </c>
      <c r="P46" s="112">
        <v>73.625</v>
      </c>
      <c r="Q46" s="114">
        <v>9</v>
      </c>
      <c r="R46" s="126" t="s">
        <v>30</v>
      </c>
      <c r="S46" s="103">
        <v>1</v>
      </c>
      <c r="T46" s="104">
        <v>269.5</v>
      </c>
      <c r="U46" s="112">
        <v>67.375</v>
      </c>
      <c r="V46" s="133"/>
      <c r="Z46"/>
      <c r="AD46" s="137"/>
    </row>
    <row r="47" spans="1:30" ht="18.75" thickBot="1">
      <c r="A47">
        <v>7</v>
      </c>
      <c r="B47">
        <v>10</v>
      </c>
      <c r="C47" s="118"/>
      <c r="D47" s="92" t="str">
        <f>INDEX($D$2:$D$11,A47)</f>
        <v>SPARTAK MANOWAR</v>
      </c>
      <c r="E47" s="108">
        <v>4</v>
      </c>
      <c r="F47" s="110">
        <v>78.5</v>
      </c>
      <c r="G47" s="93" t="str">
        <f>INDEX($D$2:$D$11,B47)</f>
        <v>TORMENTINO</v>
      </c>
      <c r="H47" s="136">
        <v>1</v>
      </c>
      <c r="I47" s="109">
        <v>66</v>
      </c>
      <c r="J47" s="96"/>
      <c r="K47" s="133"/>
      <c r="L47" s="115">
        <v>5</v>
      </c>
      <c r="M47" s="127" t="s">
        <v>102</v>
      </c>
      <c r="N47" s="117">
        <v>7</v>
      </c>
      <c r="O47" s="128">
        <v>283</v>
      </c>
      <c r="P47" s="112">
        <v>70.75</v>
      </c>
      <c r="Q47" s="115">
        <v>10</v>
      </c>
      <c r="R47" s="127" t="s">
        <v>28</v>
      </c>
      <c r="S47" s="117">
        <v>1</v>
      </c>
      <c r="T47" s="128">
        <v>253.5</v>
      </c>
      <c r="U47" s="112">
        <v>63.375</v>
      </c>
      <c r="V47" s="133"/>
      <c r="Z47"/>
      <c r="AD47" s="137"/>
    </row>
    <row r="48" spans="3:30" ht="15" thickTop="1">
      <c r="C48" s="118"/>
      <c r="D48" s="119"/>
      <c r="E48" s="120"/>
      <c r="F48" s="121"/>
      <c r="G48" s="120"/>
      <c r="H48" s="120"/>
      <c r="I48" s="121"/>
      <c r="J48" s="121"/>
      <c r="K48" s="133"/>
      <c r="L48" s="134"/>
      <c r="M48" s="134"/>
      <c r="N48" s="134"/>
      <c r="O48" s="129"/>
      <c r="P48" s="130"/>
      <c r="Q48" s="131"/>
      <c r="R48" s="131"/>
      <c r="S48" s="131"/>
      <c r="T48" s="129"/>
      <c r="U48" s="135"/>
      <c r="V48" s="133"/>
      <c r="Z48"/>
      <c r="AD48" s="137"/>
    </row>
    <row r="49" spans="3:30" ht="15" thickBot="1">
      <c r="C49" s="118"/>
      <c r="D49" s="119"/>
      <c r="E49" s="120"/>
      <c r="F49" s="121"/>
      <c r="G49" s="120"/>
      <c r="H49" s="120"/>
      <c r="I49" s="121"/>
      <c r="J49" s="121"/>
      <c r="K49" s="133"/>
      <c r="L49" s="134"/>
      <c r="M49" s="134"/>
      <c r="N49" s="134"/>
      <c r="O49" s="129"/>
      <c r="P49" s="130"/>
      <c r="Q49" s="131"/>
      <c r="R49" s="131"/>
      <c r="S49" s="131"/>
      <c r="T49" s="129"/>
      <c r="U49" s="135"/>
      <c r="V49" s="133"/>
      <c r="Z49"/>
      <c r="AD49" s="137"/>
    </row>
    <row r="50" spans="3:30" ht="19.5" thickBot="1" thickTop="1">
      <c r="C50" s="91" t="s">
        <v>42</v>
      </c>
      <c r="D50" s="92">
        <v>38263</v>
      </c>
      <c r="E50" s="93"/>
      <c r="F50" s="94"/>
      <c r="G50" s="93"/>
      <c r="H50" s="95"/>
      <c r="I50" s="94"/>
      <c r="J50" s="96"/>
      <c r="K50" s="133"/>
      <c r="L50" s="97">
        <v>5</v>
      </c>
      <c r="M50" s="98"/>
      <c r="N50" s="99"/>
      <c r="O50" s="100"/>
      <c r="P50" s="101"/>
      <c r="Q50" s="97">
        <v>5</v>
      </c>
      <c r="R50" s="98"/>
      <c r="S50" s="99"/>
      <c r="T50" s="100"/>
      <c r="U50" s="101"/>
      <c r="V50" s="133"/>
      <c r="Z50"/>
      <c r="AD50" s="137"/>
    </row>
    <row r="51" spans="1:30" ht="18.75" thickBot="1">
      <c r="A51">
        <v>1</v>
      </c>
      <c r="B51">
        <v>5</v>
      </c>
      <c r="C51" s="118"/>
      <c r="D51" s="92" t="str">
        <f>INDEX($D$2:$D$11,A51)</f>
        <v>VANILLA SKY</v>
      </c>
      <c r="E51" s="108">
        <v>4</v>
      </c>
      <c r="F51" s="109">
        <v>79.5</v>
      </c>
      <c r="G51" s="93" t="str">
        <f>INDEX($D$2:$D$11,B51)</f>
        <v>ALBATROS</v>
      </c>
      <c r="H51" s="108">
        <v>0</v>
      </c>
      <c r="I51" s="110">
        <v>61</v>
      </c>
      <c r="J51" s="96"/>
      <c r="K51" s="133"/>
      <c r="L51" s="111">
        <v>1</v>
      </c>
      <c r="M51" s="102" t="s">
        <v>292</v>
      </c>
      <c r="N51" s="103">
        <v>13</v>
      </c>
      <c r="O51" s="104">
        <v>380.5</v>
      </c>
      <c r="P51" s="105">
        <v>76.1</v>
      </c>
      <c r="Q51" s="111">
        <v>6</v>
      </c>
      <c r="R51" s="123" t="s">
        <v>111</v>
      </c>
      <c r="S51" s="124">
        <v>4</v>
      </c>
      <c r="T51" s="125">
        <v>340.5</v>
      </c>
      <c r="U51" s="112">
        <v>68.1</v>
      </c>
      <c r="V51" s="133"/>
      <c r="Z51"/>
      <c r="AD51" s="137"/>
    </row>
    <row r="52" spans="1:26" ht="18.75" thickBot="1">
      <c r="A52">
        <v>2</v>
      </c>
      <c r="B52">
        <v>4</v>
      </c>
      <c r="C52" s="118"/>
      <c r="D52" s="92" t="str">
        <f>INDEX($D$2:$D$11,A52)</f>
        <v>LES SASICCES</v>
      </c>
      <c r="E52" s="108">
        <v>0</v>
      </c>
      <c r="F52" s="109">
        <v>56.5</v>
      </c>
      <c r="G52" s="93" t="str">
        <f>INDEX($D$2:$D$11,B52)</f>
        <v>LAUDANO VI PUNIRA'</v>
      </c>
      <c r="H52" s="108">
        <v>5</v>
      </c>
      <c r="I52" s="109">
        <v>79.5</v>
      </c>
      <c r="J52" s="96"/>
      <c r="K52" s="133"/>
      <c r="L52" s="114">
        <v>2</v>
      </c>
      <c r="M52" s="102" t="s">
        <v>108</v>
      </c>
      <c r="N52" s="103">
        <v>11</v>
      </c>
      <c r="O52" s="104">
        <v>366.5</v>
      </c>
      <c r="P52" s="105">
        <v>73.3</v>
      </c>
      <c r="Q52" s="114">
        <v>7</v>
      </c>
      <c r="R52" s="126" t="s">
        <v>28</v>
      </c>
      <c r="S52" s="103">
        <v>4</v>
      </c>
      <c r="T52" s="104">
        <v>333</v>
      </c>
      <c r="U52" s="112">
        <v>66.6</v>
      </c>
      <c r="V52" s="133"/>
      <c r="Z52"/>
    </row>
    <row r="53" spans="1:26" ht="18.75" thickBot="1">
      <c r="A53">
        <v>8</v>
      </c>
      <c r="B53">
        <v>7</v>
      </c>
      <c r="C53" s="118"/>
      <c r="D53" s="92" t="str">
        <f>INDEX($D$2:$D$11,A53)</f>
        <v>TORO LOCO</v>
      </c>
      <c r="E53" s="108">
        <v>0</v>
      </c>
      <c r="F53" s="110">
        <v>63</v>
      </c>
      <c r="G53" s="93" t="str">
        <f>INDEX($D$2:$D$11,B53)</f>
        <v>SPARTAK MANOWAR</v>
      </c>
      <c r="H53" s="108">
        <v>0</v>
      </c>
      <c r="I53" s="109">
        <v>64.5</v>
      </c>
      <c r="J53" s="96"/>
      <c r="K53" s="133"/>
      <c r="L53" s="114">
        <v>3</v>
      </c>
      <c r="M53" s="102" t="s">
        <v>29</v>
      </c>
      <c r="N53" s="103">
        <v>11</v>
      </c>
      <c r="O53" s="104">
        <v>364.5</v>
      </c>
      <c r="P53" s="105">
        <v>72.9</v>
      </c>
      <c r="Q53" s="114">
        <v>8</v>
      </c>
      <c r="R53" s="126" t="s">
        <v>27</v>
      </c>
      <c r="S53" s="103">
        <v>3</v>
      </c>
      <c r="T53" s="104">
        <v>317.5</v>
      </c>
      <c r="U53" s="112">
        <v>63.5</v>
      </c>
      <c r="V53" s="133"/>
      <c r="Z53"/>
    </row>
    <row r="54" spans="1:26" ht="18.75" thickBot="1">
      <c r="A54">
        <v>9</v>
      </c>
      <c r="B54">
        <v>6</v>
      </c>
      <c r="C54" s="118"/>
      <c r="D54" s="92" t="str">
        <f>INDEX($D$2:$D$11,A54)</f>
        <v>NEW TIM </v>
      </c>
      <c r="E54" s="108">
        <v>5</v>
      </c>
      <c r="F54" s="110">
        <v>82</v>
      </c>
      <c r="G54" s="93" t="str">
        <f>INDEX($D$2:$D$11,B54)</f>
        <v>REAL RAL RAL</v>
      </c>
      <c r="H54" s="108">
        <v>0</v>
      </c>
      <c r="I54" s="109">
        <v>61</v>
      </c>
      <c r="J54" s="96"/>
      <c r="K54" s="133"/>
      <c r="L54" s="114">
        <v>4</v>
      </c>
      <c r="M54" s="102" t="s">
        <v>23</v>
      </c>
      <c r="N54" s="103">
        <v>10</v>
      </c>
      <c r="O54" s="104">
        <v>365</v>
      </c>
      <c r="P54" s="105">
        <v>73</v>
      </c>
      <c r="Q54" s="114">
        <v>9</v>
      </c>
      <c r="R54" s="126" t="s">
        <v>242</v>
      </c>
      <c r="S54" s="103">
        <v>2</v>
      </c>
      <c r="T54" s="104">
        <v>325.5</v>
      </c>
      <c r="U54" s="112">
        <v>65.1</v>
      </c>
      <c r="V54" s="133"/>
      <c r="Z54"/>
    </row>
    <row r="55" spans="1:26" ht="18.75" thickBot="1">
      <c r="A55">
        <v>10</v>
      </c>
      <c r="B55">
        <v>3</v>
      </c>
      <c r="C55" s="118"/>
      <c r="D55" s="92" t="str">
        <f>INDEX($D$2:$D$11,A55)</f>
        <v>TORMENTINO</v>
      </c>
      <c r="E55" s="108">
        <v>1</v>
      </c>
      <c r="F55" s="110">
        <v>70.5</v>
      </c>
      <c r="G55" s="93" t="str">
        <f>INDEX($D$2:$D$11,B55)</f>
        <v>I CUCCIOLI</v>
      </c>
      <c r="H55" s="108">
        <v>0</v>
      </c>
      <c r="I55" s="109">
        <v>63.5</v>
      </c>
      <c r="J55" s="96"/>
      <c r="K55" s="133"/>
      <c r="L55" s="115">
        <v>5</v>
      </c>
      <c r="M55" s="102" t="s">
        <v>102</v>
      </c>
      <c r="N55" s="103">
        <v>10</v>
      </c>
      <c r="O55" s="104">
        <v>362.5</v>
      </c>
      <c r="P55" s="105">
        <v>72.5</v>
      </c>
      <c r="Q55" s="115">
        <v>10</v>
      </c>
      <c r="R55" s="127" t="s">
        <v>30</v>
      </c>
      <c r="S55" s="117">
        <v>1</v>
      </c>
      <c r="T55" s="128">
        <v>330.5</v>
      </c>
      <c r="U55" s="112">
        <v>66.1</v>
      </c>
      <c r="V55" s="133"/>
      <c r="Z55"/>
    </row>
    <row r="56" spans="3:26" ht="15" thickTop="1">
      <c r="C56" s="118"/>
      <c r="D56" s="119"/>
      <c r="E56" s="120"/>
      <c r="F56" s="121"/>
      <c r="G56" s="120"/>
      <c r="H56" s="120"/>
      <c r="I56" s="121"/>
      <c r="J56" s="121"/>
      <c r="K56" s="133"/>
      <c r="L56" s="134"/>
      <c r="M56"/>
      <c r="N56"/>
      <c r="P56" s="76"/>
      <c r="Q56" s="131"/>
      <c r="R56" s="131"/>
      <c r="S56" s="131"/>
      <c r="T56" s="129"/>
      <c r="U56" s="135"/>
      <c r="V56" s="133"/>
      <c r="Z56"/>
    </row>
    <row r="57" spans="3:26" ht="15" thickBot="1">
      <c r="C57" s="118"/>
      <c r="D57" s="119"/>
      <c r="E57" s="120"/>
      <c r="F57" s="121"/>
      <c r="G57" s="120"/>
      <c r="H57" s="120"/>
      <c r="I57" s="121"/>
      <c r="J57" s="121"/>
      <c r="K57" s="133"/>
      <c r="L57" s="134"/>
      <c r="M57"/>
      <c r="N57"/>
      <c r="P57" s="76"/>
      <c r="Q57" s="131"/>
      <c r="R57" s="131"/>
      <c r="S57" s="131"/>
      <c r="T57" s="129"/>
      <c r="U57" s="135"/>
      <c r="V57" s="133"/>
      <c r="Z57"/>
    </row>
    <row r="58" spans="3:26" ht="19.5" thickBot="1" thickTop="1">
      <c r="C58" s="91" t="s">
        <v>43</v>
      </c>
      <c r="D58" s="92">
        <v>38277</v>
      </c>
      <c r="E58" s="93"/>
      <c r="F58" s="94"/>
      <c r="G58" s="93"/>
      <c r="H58" s="95"/>
      <c r="I58" s="94"/>
      <c r="J58" s="96"/>
      <c r="K58" s="133"/>
      <c r="L58" s="153">
        <v>6</v>
      </c>
      <c r="M58" s="98"/>
      <c r="N58" s="99"/>
      <c r="O58" s="100"/>
      <c r="P58" s="101"/>
      <c r="Q58" s="153">
        <v>6</v>
      </c>
      <c r="R58" s="98"/>
      <c r="S58" s="99"/>
      <c r="T58" s="100"/>
      <c r="U58" s="101"/>
      <c r="V58" s="219"/>
      <c r="Z58"/>
    </row>
    <row r="59" spans="1:26" ht="18">
      <c r="A59">
        <v>4</v>
      </c>
      <c r="B59">
        <v>3</v>
      </c>
      <c r="C59" s="118"/>
      <c r="D59" s="92" t="str">
        <f>INDEX($D$2:$D$11,A59)</f>
        <v>LAUDANO VI PUNIRA'</v>
      </c>
      <c r="E59" s="108">
        <v>1</v>
      </c>
      <c r="F59" s="109">
        <v>71</v>
      </c>
      <c r="G59" s="93" t="str">
        <f>INDEX($D$2:$D$11,B59)</f>
        <v>I CUCCIOLI</v>
      </c>
      <c r="H59" s="108">
        <v>0</v>
      </c>
      <c r="I59" s="110">
        <v>64.5</v>
      </c>
      <c r="J59" s="96"/>
      <c r="K59" s="133"/>
      <c r="L59" s="111">
        <v>1</v>
      </c>
      <c r="M59" s="221" t="s">
        <v>29</v>
      </c>
      <c r="N59" s="124">
        <v>14</v>
      </c>
      <c r="O59" s="125">
        <v>449</v>
      </c>
      <c r="P59" s="112">
        <v>74.83333333333333</v>
      </c>
      <c r="Q59" s="111">
        <v>6</v>
      </c>
      <c r="R59" s="221" t="s">
        <v>28</v>
      </c>
      <c r="S59" s="124">
        <v>7</v>
      </c>
      <c r="T59" s="125">
        <v>404</v>
      </c>
      <c r="U59" s="112">
        <v>67.33333333333333</v>
      </c>
      <c r="V59" s="219"/>
      <c r="Z59"/>
    </row>
    <row r="60" spans="1:26" ht="18">
      <c r="A60">
        <v>5</v>
      </c>
      <c r="B60">
        <v>2</v>
      </c>
      <c r="C60" s="118"/>
      <c r="D60" s="92" t="str">
        <f>INDEX($D$2:$D$11,A60)</f>
        <v>ALBATROS</v>
      </c>
      <c r="E60" s="108">
        <v>2</v>
      </c>
      <c r="F60" s="109">
        <v>64</v>
      </c>
      <c r="G60" s="93" t="str">
        <f>INDEX($D$2:$D$11,B60)</f>
        <v>LES SASICCES</v>
      </c>
      <c r="H60" s="136">
        <v>0</v>
      </c>
      <c r="I60" s="109">
        <v>53</v>
      </c>
      <c r="J60" s="96"/>
      <c r="K60" s="138"/>
      <c r="L60" s="114">
        <v>2</v>
      </c>
      <c r="M60" s="222" t="s">
        <v>292</v>
      </c>
      <c r="N60" s="103">
        <v>14</v>
      </c>
      <c r="O60" s="104">
        <v>447</v>
      </c>
      <c r="P60" s="162">
        <v>74.5</v>
      </c>
      <c r="Q60" s="114">
        <v>7</v>
      </c>
      <c r="R60" s="222" t="s">
        <v>111</v>
      </c>
      <c r="S60" s="103">
        <v>4</v>
      </c>
      <c r="T60" s="104">
        <v>405</v>
      </c>
      <c r="U60" s="162">
        <v>67.5</v>
      </c>
      <c r="V60" s="220"/>
      <c r="Z60"/>
    </row>
    <row r="61" spans="1:26" ht="18">
      <c r="A61">
        <v>6</v>
      </c>
      <c r="B61">
        <v>1</v>
      </c>
      <c r="C61" s="118"/>
      <c r="D61" s="92" t="str">
        <f>INDEX($D$2:$D$11,A61)</f>
        <v>REAL RAL RAL</v>
      </c>
      <c r="E61" s="108">
        <v>1</v>
      </c>
      <c r="F61" s="110">
        <v>73</v>
      </c>
      <c r="G61" s="93" t="str">
        <f>INDEX($D$2:$D$11,B61)</f>
        <v>VANILLA SKY</v>
      </c>
      <c r="H61" s="108">
        <v>1</v>
      </c>
      <c r="I61" s="109">
        <v>69.5</v>
      </c>
      <c r="J61" s="96"/>
      <c r="K61" s="138"/>
      <c r="L61" s="114">
        <v>3</v>
      </c>
      <c r="M61" s="222" t="s">
        <v>108</v>
      </c>
      <c r="N61" s="103">
        <v>12</v>
      </c>
      <c r="O61" s="104">
        <v>432</v>
      </c>
      <c r="P61" s="162">
        <v>72</v>
      </c>
      <c r="Q61" s="114">
        <v>8</v>
      </c>
      <c r="R61" s="222" t="s">
        <v>30</v>
      </c>
      <c r="S61" s="103">
        <v>4</v>
      </c>
      <c r="T61" s="104">
        <v>401.5</v>
      </c>
      <c r="U61" s="162">
        <v>66.91666666666667</v>
      </c>
      <c r="V61" s="220"/>
      <c r="Z61"/>
    </row>
    <row r="62" spans="1:26" ht="18">
      <c r="A62">
        <v>7</v>
      </c>
      <c r="B62">
        <v>9</v>
      </c>
      <c r="C62" s="118"/>
      <c r="D62" s="92" t="str">
        <f>INDEX($D$2:$D$11,A62)</f>
        <v>SPARTAK MANOWAR</v>
      </c>
      <c r="E62" s="108">
        <v>0</v>
      </c>
      <c r="F62" s="110">
        <v>65.5</v>
      </c>
      <c r="G62" s="93" t="str">
        <f>INDEX($D$2:$D$11,B62)</f>
        <v>NEW TIM </v>
      </c>
      <c r="H62" s="136">
        <v>0</v>
      </c>
      <c r="I62" s="109">
        <v>67.5</v>
      </c>
      <c r="J62" s="96"/>
      <c r="K62" s="138"/>
      <c r="L62" s="114">
        <v>4</v>
      </c>
      <c r="M62" s="222" t="s">
        <v>102</v>
      </c>
      <c r="N62" s="103">
        <v>11</v>
      </c>
      <c r="O62" s="104">
        <v>432</v>
      </c>
      <c r="P62" s="162">
        <v>72</v>
      </c>
      <c r="Q62" s="114">
        <v>9</v>
      </c>
      <c r="R62" s="222" t="s">
        <v>242</v>
      </c>
      <c r="S62" s="103">
        <v>3</v>
      </c>
      <c r="T62" s="104">
        <v>398.5</v>
      </c>
      <c r="U62" s="162">
        <v>66.41666666666667</v>
      </c>
      <c r="V62" s="220"/>
      <c r="Z62"/>
    </row>
    <row r="63" spans="1:26" ht="18.75" thickBot="1">
      <c r="A63">
        <v>8</v>
      </c>
      <c r="B63">
        <v>10</v>
      </c>
      <c r="C63" s="118"/>
      <c r="D63" s="92" t="str">
        <f>INDEX($D$2:$D$11,A63)</f>
        <v>TORO LOCO</v>
      </c>
      <c r="E63" s="108">
        <v>5</v>
      </c>
      <c r="F63" s="110">
        <v>84.5</v>
      </c>
      <c r="G63" s="93" t="str">
        <f>INDEX($D$2:$D$11,B63)</f>
        <v>TORMENTINO</v>
      </c>
      <c r="H63" s="136">
        <v>1</v>
      </c>
      <c r="I63" s="109">
        <v>67.5</v>
      </c>
      <c r="J63" s="96"/>
      <c r="K63" s="138"/>
      <c r="L63" s="115">
        <v>5</v>
      </c>
      <c r="M63" s="223" t="s">
        <v>23</v>
      </c>
      <c r="N63" s="117">
        <v>10</v>
      </c>
      <c r="O63" s="128">
        <v>432.5</v>
      </c>
      <c r="P63" s="165">
        <v>72.08333333333333</v>
      </c>
      <c r="Q63" s="115">
        <v>10</v>
      </c>
      <c r="R63" s="223" t="s">
        <v>27</v>
      </c>
      <c r="S63" s="117">
        <v>3</v>
      </c>
      <c r="T63" s="128">
        <v>370.5</v>
      </c>
      <c r="U63" s="165">
        <v>61.75</v>
      </c>
      <c r="V63" s="220"/>
      <c r="Z63"/>
    </row>
    <row r="64" spans="3:26" ht="15" thickTop="1">
      <c r="C64" s="118"/>
      <c r="D64" s="119"/>
      <c r="E64" s="120"/>
      <c r="F64" s="121"/>
      <c r="G64" s="120"/>
      <c r="H64" s="120"/>
      <c r="I64" s="121"/>
      <c r="J64" s="121"/>
      <c r="K64" s="138"/>
      <c r="L64" s="139"/>
      <c r="M64" s="139"/>
      <c r="N64" s="139"/>
      <c r="O64" s="140"/>
      <c r="P64" s="141"/>
      <c r="Q64" s="142"/>
      <c r="R64" s="142"/>
      <c r="S64" s="142"/>
      <c r="T64" s="140"/>
      <c r="U64" s="143"/>
      <c r="V64" s="138"/>
      <c r="Z64"/>
    </row>
    <row r="65" spans="3:26" ht="15" customHeight="1" thickBot="1">
      <c r="C65" s="118"/>
      <c r="D65" s="119"/>
      <c r="E65" s="120"/>
      <c r="F65" s="121"/>
      <c r="G65" s="120"/>
      <c r="H65" s="120"/>
      <c r="I65" s="121"/>
      <c r="J65" s="121"/>
      <c r="K65" s="138"/>
      <c r="L65" s="139"/>
      <c r="M65"/>
      <c r="N65"/>
      <c r="P65" s="141"/>
      <c r="Q65" s="142"/>
      <c r="R65" s="142"/>
      <c r="S65" s="142"/>
      <c r="T65" s="140"/>
      <c r="U65" s="143"/>
      <c r="V65" s="138"/>
      <c r="Z65"/>
    </row>
    <row r="66" spans="3:22" ht="18.75" customHeight="1" thickBot="1" thickTop="1">
      <c r="C66" s="91" t="s">
        <v>44</v>
      </c>
      <c r="D66" s="92">
        <v>38284</v>
      </c>
      <c r="E66" s="93"/>
      <c r="F66" s="94"/>
      <c r="G66" s="93"/>
      <c r="H66" s="95"/>
      <c r="I66" s="94"/>
      <c r="J66" s="96"/>
      <c r="K66" s="138"/>
      <c r="L66" s="97">
        <v>7</v>
      </c>
      <c r="M66" s="98"/>
      <c r="N66" s="99"/>
      <c r="O66" s="100"/>
      <c r="P66" s="101"/>
      <c r="Q66" s="97">
        <v>7</v>
      </c>
      <c r="R66" s="98"/>
      <c r="S66" s="99"/>
      <c r="T66" s="100"/>
      <c r="U66" s="101"/>
      <c r="V66" s="138"/>
    </row>
    <row r="67" spans="1:22" ht="18.75" thickBot="1">
      <c r="A67">
        <v>1</v>
      </c>
      <c r="B67">
        <v>7</v>
      </c>
      <c r="C67" s="118"/>
      <c r="D67" s="92" t="str">
        <f>INDEX($D$2:$D$11,A67)</f>
        <v>VANILLA SKY</v>
      </c>
      <c r="E67" s="108">
        <v>0</v>
      </c>
      <c r="F67" s="109">
        <v>66</v>
      </c>
      <c r="G67" s="93" t="str">
        <f>INDEX($D$2:$D$11,B67)</f>
        <v>SPARTAK MANOWAR</v>
      </c>
      <c r="H67" s="108">
        <v>1</v>
      </c>
      <c r="I67" s="110">
        <v>71.5</v>
      </c>
      <c r="J67" s="96"/>
      <c r="K67" s="138"/>
      <c r="L67" s="111">
        <v>1</v>
      </c>
      <c r="M67" s="123" t="s">
        <v>292</v>
      </c>
      <c r="N67" s="124">
        <v>17</v>
      </c>
      <c r="O67" s="125">
        <v>522</v>
      </c>
      <c r="P67" s="112">
        <v>74.57142857142857</v>
      </c>
      <c r="Q67" s="111">
        <v>6</v>
      </c>
      <c r="R67" s="123" t="s">
        <v>28</v>
      </c>
      <c r="S67" s="124">
        <v>10</v>
      </c>
      <c r="T67" s="125">
        <v>476</v>
      </c>
      <c r="U67" s="112">
        <v>68</v>
      </c>
      <c r="V67" s="138"/>
    </row>
    <row r="68" spans="1:22" ht="18.75" thickBot="1">
      <c r="A68">
        <v>2</v>
      </c>
      <c r="B68">
        <v>6</v>
      </c>
      <c r="C68" s="118"/>
      <c r="D68" s="92" t="str">
        <f>INDEX($D$2:$D$11,A68)</f>
        <v>LES SASICCES</v>
      </c>
      <c r="E68" s="108">
        <v>0</v>
      </c>
      <c r="F68" s="109">
        <v>65.5</v>
      </c>
      <c r="G68" s="93" t="str">
        <f>INDEX($D$2:$D$11,B68)</f>
        <v>REAL RAL RAL</v>
      </c>
      <c r="H68" s="144">
        <v>2</v>
      </c>
      <c r="I68" s="109">
        <v>75.5</v>
      </c>
      <c r="J68" s="96"/>
      <c r="K68" s="138"/>
      <c r="L68" s="114">
        <v>2</v>
      </c>
      <c r="M68" s="126" t="s">
        <v>108</v>
      </c>
      <c r="N68" s="103">
        <v>15</v>
      </c>
      <c r="O68" s="104">
        <v>503.5</v>
      </c>
      <c r="P68" s="112">
        <v>71.92857142857143</v>
      </c>
      <c r="Q68" s="114">
        <v>7</v>
      </c>
      <c r="R68" s="126" t="s">
        <v>111</v>
      </c>
      <c r="S68" s="103">
        <v>7</v>
      </c>
      <c r="T68" s="104">
        <v>490</v>
      </c>
      <c r="U68" s="112">
        <v>70</v>
      </c>
      <c r="V68" s="138"/>
    </row>
    <row r="69" spans="1:22" ht="18.75" thickBot="1">
      <c r="A69">
        <v>3</v>
      </c>
      <c r="B69">
        <v>5</v>
      </c>
      <c r="C69" s="118"/>
      <c r="D69" s="92" t="str">
        <f>INDEX($D$2:$D$11,A69)</f>
        <v>I CUCCIOLI</v>
      </c>
      <c r="E69" s="108">
        <v>4</v>
      </c>
      <c r="F69" s="110">
        <v>85</v>
      </c>
      <c r="G69" s="93" t="str">
        <f>INDEX($D$2:$D$11,B69)</f>
        <v>ALBATROS</v>
      </c>
      <c r="H69" s="144">
        <v>2</v>
      </c>
      <c r="I69" s="109">
        <v>73.5</v>
      </c>
      <c r="J69" s="96"/>
      <c r="K69" s="138"/>
      <c r="L69" s="114">
        <v>3</v>
      </c>
      <c r="M69" s="126" t="s">
        <v>29</v>
      </c>
      <c r="N69" s="103">
        <v>14</v>
      </c>
      <c r="O69" s="104">
        <v>507.5</v>
      </c>
      <c r="P69" s="112">
        <v>72.5</v>
      </c>
      <c r="Q69" s="114">
        <v>8</v>
      </c>
      <c r="R69" s="126" t="s">
        <v>242</v>
      </c>
      <c r="S69" s="103">
        <v>6</v>
      </c>
      <c r="T69" s="104">
        <v>474</v>
      </c>
      <c r="U69" s="112">
        <v>67.71428571428571</v>
      </c>
      <c r="V69" s="138"/>
    </row>
    <row r="70" spans="1:22" ht="18.75" thickBot="1">
      <c r="A70">
        <v>9</v>
      </c>
      <c r="B70">
        <v>8</v>
      </c>
      <c r="C70" s="118"/>
      <c r="D70" s="92" t="str">
        <f>INDEX($D$2:$D$11,A70)</f>
        <v>NEW TIM </v>
      </c>
      <c r="E70" s="108">
        <v>4</v>
      </c>
      <c r="F70" s="110">
        <v>75</v>
      </c>
      <c r="G70" s="93" t="str">
        <f>INDEX($D$2:$D$11,B70)</f>
        <v>TORO LOCO</v>
      </c>
      <c r="H70" s="144">
        <v>0</v>
      </c>
      <c r="I70" s="109">
        <v>58.5</v>
      </c>
      <c r="J70" s="96"/>
      <c r="K70" s="138"/>
      <c r="L70" s="114">
        <v>4</v>
      </c>
      <c r="M70" s="126" t="s">
        <v>102</v>
      </c>
      <c r="N70" s="103">
        <v>11</v>
      </c>
      <c r="O70" s="104">
        <v>498</v>
      </c>
      <c r="P70" s="112">
        <v>71.14285714285714</v>
      </c>
      <c r="Q70" s="114">
        <v>9</v>
      </c>
      <c r="R70" s="126" t="s">
        <v>30</v>
      </c>
      <c r="S70" s="103">
        <v>4</v>
      </c>
      <c r="T70" s="104">
        <v>475</v>
      </c>
      <c r="U70" s="112">
        <v>67.85714285714286</v>
      </c>
      <c r="V70" s="138"/>
    </row>
    <row r="71" spans="1:22" ht="18.75" thickBot="1">
      <c r="A71">
        <v>10</v>
      </c>
      <c r="B71">
        <v>4</v>
      </c>
      <c r="C71" s="118"/>
      <c r="D71" s="92" t="str">
        <f>INDEX($D$2:$D$11,A71)</f>
        <v>TORMENTINO</v>
      </c>
      <c r="E71" s="108">
        <v>0</v>
      </c>
      <c r="F71" s="110">
        <v>65.5</v>
      </c>
      <c r="G71" s="93" t="str">
        <f>INDEX($D$2:$D$11,B71)</f>
        <v>LAUDANO VI PUNIRA'</v>
      </c>
      <c r="H71" s="144">
        <v>2</v>
      </c>
      <c r="I71" s="109">
        <v>72.5</v>
      </c>
      <c r="J71" s="96"/>
      <c r="K71" s="138"/>
      <c r="L71" s="115">
        <v>5</v>
      </c>
      <c r="M71" s="127" t="s">
        <v>23</v>
      </c>
      <c r="N71" s="117">
        <v>10</v>
      </c>
      <c r="O71" s="128">
        <v>497</v>
      </c>
      <c r="P71" s="112">
        <v>71</v>
      </c>
      <c r="Q71" s="115">
        <v>10</v>
      </c>
      <c r="R71" s="127" t="s">
        <v>27</v>
      </c>
      <c r="S71" s="117">
        <v>3</v>
      </c>
      <c r="T71" s="128">
        <v>436</v>
      </c>
      <c r="U71" s="112">
        <v>62.285714285714285</v>
      </c>
      <c r="V71" s="138"/>
    </row>
    <row r="72" spans="3:22" ht="15" thickTop="1">
      <c r="C72" s="118"/>
      <c r="D72" s="119"/>
      <c r="E72" s="120"/>
      <c r="F72" s="121"/>
      <c r="G72" s="120"/>
      <c r="H72" s="120"/>
      <c r="I72" s="121"/>
      <c r="J72" s="121"/>
      <c r="K72" s="138"/>
      <c r="L72" s="139"/>
      <c r="M72"/>
      <c r="N72"/>
      <c r="Q72" s="142"/>
      <c r="R72" s="142"/>
      <c r="S72" s="142"/>
      <c r="T72" s="140"/>
      <c r="U72" s="143"/>
      <c r="V72" s="138"/>
    </row>
    <row r="73" spans="3:22" ht="15" thickBot="1">
      <c r="C73" s="118"/>
      <c r="D73" s="119"/>
      <c r="E73" s="120"/>
      <c r="F73" s="121"/>
      <c r="G73" s="120"/>
      <c r="H73" s="120"/>
      <c r="I73" s="121"/>
      <c r="J73" s="121"/>
      <c r="K73" s="138"/>
      <c r="L73" s="139"/>
      <c r="M73"/>
      <c r="N73"/>
      <c r="Q73" s="142"/>
      <c r="R73" s="142"/>
      <c r="S73" s="142"/>
      <c r="T73" s="140"/>
      <c r="U73" s="143"/>
      <c r="V73" s="138"/>
    </row>
    <row r="74" spans="3:22" ht="19.5" thickBot="1" thickTop="1">
      <c r="C74" s="91" t="s">
        <v>45</v>
      </c>
      <c r="D74" s="92" t="s">
        <v>294</v>
      </c>
      <c r="E74" s="93"/>
      <c r="F74" s="94"/>
      <c r="G74" s="93"/>
      <c r="H74" s="95"/>
      <c r="I74" s="94"/>
      <c r="J74" s="96"/>
      <c r="K74" s="138"/>
      <c r="L74" s="97">
        <v>8</v>
      </c>
      <c r="M74" s="98"/>
      <c r="N74" s="99"/>
      <c r="O74" s="100"/>
      <c r="P74" s="101"/>
      <c r="Q74" s="97">
        <v>8</v>
      </c>
      <c r="R74" s="98"/>
      <c r="S74" s="99"/>
      <c r="T74" s="100"/>
      <c r="U74" s="101"/>
      <c r="V74" s="138"/>
    </row>
    <row r="75" spans="1:22" ht="18.75" thickBot="1">
      <c r="A75">
        <v>5</v>
      </c>
      <c r="B75">
        <v>4</v>
      </c>
      <c r="C75" s="118"/>
      <c r="D75" s="92" t="str">
        <f>INDEX($D$2:$D$11,A75)</f>
        <v>ALBATROS</v>
      </c>
      <c r="E75" s="108">
        <v>1</v>
      </c>
      <c r="F75" s="109">
        <v>68.5</v>
      </c>
      <c r="G75" s="93" t="str">
        <f>INDEX($D$2:$D$11,B75)</f>
        <v>LAUDANO VI PUNIRA'</v>
      </c>
      <c r="H75" s="108">
        <v>1</v>
      </c>
      <c r="I75" s="110">
        <v>70</v>
      </c>
      <c r="J75" s="96"/>
      <c r="K75" s="138"/>
      <c r="L75" s="111">
        <v>1</v>
      </c>
      <c r="M75" s="123" t="s">
        <v>292</v>
      </c>
      <c r="N75" s="124">
        <v>20</v>
      </c>
      <c r="O75" s="125">
        <v>597.5</v>
      </c>
      <c r="P75" s="112">
        <v>74.6875</v>
      </c>
      <c r="Q75" s="111">
        <v>6</v>
      </c>
      <c r="R75" s="123" t="s">
        <v>23</v>
      </c>
      <c r="S75" s="124">
        <v>10</v>
      </c>
      <c r="T75" s="125">
        <v>566</v>
      </c>
      <c r="U75" s="112">
        <v>70.75</v>
      </c>
      <c r="V75" s="138"/>
    </row>
    <row r="76" spans="1:22" ht="18.75" thickBot="1">
      <c r="A76">
        <v>6</v>
      </c>
      <c r="B76">
        <v>3</v>
      </c>
      <c r="C76" s="118"/>
      <c r="D76" s="92" t="str">
        <f>INDEX($D$2:$D$11,A76)</f>
        <v>REAL RAL RAL</v>
      </c>
      <c r="E76" s="108">
        <v>1</v>
      </c>
      <c r="F76" s="109">
        <v>66.5</v>
      </c>
      <c r="G76" s="93" t="str">
        <f>INDEX($D$2:$D$11,B76)</f>
        <v>I CUCCIOLI</v>
      </c>
      <c r="H76" s="108">
        <v>2</v>
      </c>
      <c r="I76" s="109">
        <v>73.5</v>
      </c>
      <c r="J76" s="96"/>
      <c r="K76" s="138"/>
      <c r="L76" s="114">
        <v>2</v>
      </c>
      <c r="M76" s="126" t="s">
        <v>108</v>
      </c>
      <c r="N76" s="103">
        <v>18</v>
      </c>
      <c r="O76" s="104">
        <v>578.5</v>
      </c>
      <c r="P76" s="112">
        <v>72.3125</v>
      </c>
      <c r="Q76" s="114">
        <v>7</v>
      </c>
      <c r="R76" s="126" t="s">
        <v>111</v>
      </c>
      <c r="S76" s="103">
        <v>10</v>
      </c>
      <c r="T76" s="104">
        <v>563.5</v>
      </c>
      <c r="U76" s="112">
        <v>70.4375</v>
      </c>
      <c r="V76" s="138"/>
    </row>
    <row r="77" spans="1:22" ht="18.75" thickBot="1">
      <c r="A77">
        <v>7</v>
      </c>
      <c r="B77">
        <v>2</v>
      </c>
      <c r="C77" s="118"/>
      <c r="D77" s="92" t="str">
        <f>INDEX($D$2:$D$11,A77)</f>
        <v>SPARTAK MANOWAR</v>
      </c>
      <c r="E77" s="108">
        <v>3</v>
      </c>
      <c r="F77" s="110">
        <v>75</v>
      </c>
      <c r="G77" s="93" t="str">
        <f>INDEX($D$2:$D$11,B77)</f>
        <v>LES SASICCES</v>
      </c>
      <c r="H77" s="108">
        <v>0</v>
      </c>
      <c r="I77" s="109">
        <v>60</v>
      </c>
      <c r="J77" s="96"/>
      <c r="K77" s="138"/>
      <c r="L77" s="114">
        <v>3</v>
      </c>
      <c r="M77" s="126" t="s">
        <v>29</v>
      </c>
      <c r="N77" s="103">
        <v>15</v>
      </c>
      <c r="O77" s="104">
        <v>581</v>
      </c>
      <c r="P77" s="112">
        <v>72.625</v>
      </c>
      <c r="Q77" s="114">
        <v>8</v>
      </c>
      <c r="R77" s="126" t="s">
        <v>242</v>
      </c>
      <c r="S77" s="103">
        <v>6</v>
      </c>
      <c r="T77" s="104">
        <v>540.5</v>
      </c>
      <c r="U77" s="112">
        <v>67.5625</v>
      </c>
      <c r="V77" s="138"/>
    </row>
    <row r="78" spans="1:22" ht="18.75" thickBot="1">
      <c r="A78">
        <v>8</v>
      </c>
      <c r="B78">
        <v>1</v>
      </c>
      <c r="C78" s="118"/>
      <c r="D78" s="92" t="str">
        <f>INDEX($D$2:$D$11,A78)</f>
        <v>TORO LOCO</v>
      </c>
      <c r="E78" s="108">
        <v>2</v>
      </c>
      <c r="F78" s="110">
        <v>73.5</v>
      </c>
      <c r="G78" s="93" t="str">
        <f>INDEX($D$2:$D$11,B78)</f>
        <v>VANILLA SKY</v>
      </c>
      <c r="H78" s="108">
        <v>2</v>
      </c>
      <c r="I78" s="109">
        <v>72</v>
      </c>
      <c r="J78" s="96"/>
      <c r="K78" s="138"/>
      <c r="L78" s="114">
        <v>4</v>
      </c>
      <c r="M78" s="126" t="s">
        <v>102</v>
      </c>
      <c r="N78" s="103">
        <v>12</v>
      </c>
      <c r="O78" s="104">
        <v>570</v>
      </c>
      <c r="P78" s="112">
        <v>71.25</v>
      </c>
      <c r="Q78" s="114">
        <v>9</v>
      </c>
      <c r="R78" s="126" t="s">
        <v>30</v>
      </c>
      <c r="S78" s="103">
        <v>5</v>
      </c>
      <c r="T78" s="104">
        <v>543.5</v>
      </c>
      <c r="U78" s="112">
        <v>67.9375</v>
      </c>
      <c r="V78" s="138"/>
    </row>
    <row r="79" spans="1:22" ht="18.75" thickBot="1">
      <c r="A79">
        <v>9</v>
      </c>
      <c r="B79">
        <v>10</v>
      </c>
      <c r="C79" s="118"/>
      <c r="D79" s="92" t="str">
        <f>INDEX($D$2:$D$11,A79)</f>
        <v>NEW TIM </v>
      </c>
      <c r="E79" s="108">
        <v>2</v>
      </c>
      <c r="F79" s="110">
        <v>75.5</v>
      </c>
      <c r="G79" s="93" t="str">
        <f>INDEX($D$2:$D$11,B79)</f>
        <v>TORMENTINO</v>
      </c>
      <c r="H79" s="108">
        <v>1</v>
      </c>
      <c r="I79" s="109">
        <v>69</v>
      </c>
      <c r="J79" s="96"/>
      <c r="K79" s="138"/>
      <c r="L79" s="115">
        <v>5</v>
      </c>
      <c r="M79" s="127" t="s">
        <v>28</v>
      </c>
      <c r="N79" s="117">
        <v>11</v>
      </c>
      <c r="O79" s="128">
        <v>546</v>
      </c>
      <c r="P79" s="112">
        <v>68.25</v>
      </c>
      <c r="Q79" s="115">
        <v>10</v>
      </c>
      <c r="R79" s="127" t="s">
        <v>27</v>
      </c>
      <c r="S79" s="117">
        <v>3</v>
      </c>
      <c r="T79" s="128">
        <v>496</v>
      </c>
      <c r="U79" s="112">
        <v>62</v>
      </c>
      <c r="V79" s="138"/>
    </row>
    <row r="80" spans="3:22" ht="12.75" customHeight="1" thickTop="1">
      <c r="C80" s="118"/>
      <c r="D80" s="119"/>
      <c r="E80" s="120"/>
      <c r="F80" s="121"/>
      <c r="G80" s="120"/>
      <c r="H80" s="120"/>
      <c r="I80" s="121"/>
      <c r="J80" s="121"/>
      <c r="K80" s="145"/>
      <c r="L80" s="146"/>
      <c r="M80"/>
      <c r="N80"/>
      <c r="P80" s="147"/>
      <c r="Q80" s="146"/>
      <c r="R80" s="146"/>
      <c r="S80" s="146"/>
      <c r="T80" s="148"/>
      <c r="U80" s="147"/>
      <c r="V80" s="149"/>
    </row>
    <row r="81" spans="3:22" ht="13.5" customHeight="1" thickBot="1">
      <c r="C81" s="118"/>
      <c r="D81" s="119"/>
      <c r="E81" s="120"/>
      <c r="F81" s="121"/>
      <c r="G81" s="120"/>
      <c r="H81" s="120"/>
      <c r="I81" s="121"/>
      <c r="J81" s="121"/>
      <c r="K81" s="145"/>
      <c r="L81" s="146"/>
      <c r="M81"/>
      <c r="N81"/>
      <c r="P81" s="147"/>
      <c r="Q81" s="146"/>
      <c r="R81" s="146"/>
      <c r="S81" s="146"/>
      <c r="T81" s="148"/>
      <c r="U81" s="147"/>
      <c r="V81" s="149"/>
    </row>
    <row r="82" spans="3:22" ht="20.25" customHeight="1" thickBot="1" thickTop="1">
      <c r="C82" s="91" t="s">
        <v>46</v>
      </c>
      <c r="D82" s="92">
        <v>38291</v>
      </c>
      <c r="E82" s="93"/>
      <c r="F82" s="94"/>
      <c r="G82" s="93"/>
      <c r="H82" s="95"/>
      <c r="I82" s="94"/>
      <c r="J82" s="96"/>
      <c r="K82" s="145"/>
      <c r="L82" s="97">
        <v>9</v>
      </c>
      <c r="M82" s="98"/>
      <c r="N82" s="99"/>
      <c r="O82" s="100"/>
      <c r="P82" s="101"/>
      <c r="Q82" s="97">
        <v>9</v>
      </c>
      <c r="R82" s="98"/>
      <c r="S82" s="99"/>
      <c r="T82" s="100"/>
      <c r="U82" s="101"/>
      <c r="V82" s="149"/>
    </row>
    <row r="83" spans="1:23" ht="18.75" thickBot="1">
      <c r="A83">
        <v>1</v>
      </c>
      <c r="B83">
        <v>9</v>
      </c>
      <c r="C83" s="118"/>
      <c r="D83" s="92" t="str">
        <f>INDEX($D$2:$D$11,A83)</f>
        <v>VANILLA SKY</v>
      </c>
      <c r="E83" s="108">
        <v>2</v>
      </c>
      <c r="F83" s="150">
        <v>76</v>
      </c>
      <c r="G83" s="93" t="str">
        <f>INDEX($D$2:$D$11,B83)</f>
        <v>NEW TIM </v>
      </c>
      <c r="H83" s="108">
        <v>1</v>
      </c>
      <c r="I83" s="110">
        <v>70</v>
      </c>
      <c r="J83" s="96"/>
      <c r="K83" s="145"/>
      <c r="L83" s="111">
        <v>1</v>
      </c>
      <c r="M83" s="123" t="s">
        <v>292</v>
      </c>
      <c r="N83" s="124">
        <v>20</v>
      </c>
      <c r="O83" s="125">
        <v>667.5</v>
      </c>
      <c r="P83" s="112">
        <v>74.16666666666667</v>
      </c>
      <c r="Q83" s="111">
        <v>6</v>
      </c>
      <c r="R83" s="123" t="s">
        <v>111</v>
      </c>
      <c r="S83" s="124">
        <v>13</v>
      </c>
      <c r="T83" s="125">
        <v>641.5</v>
      </c>
      <c r="U83" s="112">
        <v>71.27777777777777</v>
      </c>
      <c r="V83" s="149"/>
      <c r="W83" s="4"/>
    </row>
    <row r="84" spans="1:22" ht="18.75" thickBot="1">
      <c r="A84">
        <v>2</v>
      </c>
      <c r="B84">
        <v>8</v>
      </c>
      <c r="C84" s="118"/>
      <c r="D84" s="92" t="str">
        <f>INDEX($D$2:$D$11,A84)</f>
        <v>LES SASICCES</v>
      </c>
      <c r="E84" s="108">
        <v>0</v>
      </c>
      <c r="F84" s="109">
        <v>50</v>
      </c>
      <c r="G84" s="93" t="str">
        <f>INDEX($D$2:$D$11,B84)</f>
        <v>TORO LOCO</v>
      </c>
      <c r="H84" s="108">
        <v>6</v>
      </c>
      <c r="I84" s="109">
        <v>74.5</v>
      </c>
      <c r="J84" s="96"/>
      <c r="K84" s="145"/>
      <c r="L84" s="114">
        <v>2</v>
      </c>
      <c r="M84" s="126" t="s">
        <v>29</v>
      </c>
      <c r="N84" s="103">
        <v>18</v>
      </c>
      <c r="O84" s="104">
        <v>655.5</v>
      </c>
      <c r="P84" s="112">
        <v>72.83333333333333</v>
      </c>
      <c r="Q84" s="114">
        <v>7</v>
      </c>
      <c r="R84" s="126" t="s">
        <v>23</v>
      </c>
      <c r="S84" s="103">
        <v>13</v>
      </c>
      <c r="T84" s="104">
        <v>641</v>
      </c>
      <c r="U84" s="112">
        <v>71.22222222222223</v>
      </c>
      <c r="V84" s="149"/>
    </row>
    <row r="85" spans="1:22" ht="18.75" thickBot="1">
      <c r="A85">
        <v>3</v>
      </c>
      <c r="B85">
        <v>7</v>
      </c>
      <c r="C85" s="118"/>
      <c r="D85" s="92" t="str">
        <f>INDEX($D$2:$D$11,A85)</f>
        <v>I CUCCIOLI</v>
      </c>
      <c r="E85" s="108">
        <v>2</v>
      </c>
      <c r="F85" s="110">
        <v>78.5</v>
      </c>
      <c r="G85" s="93" t="str">
        <f>INDEX($D$2:$D$11,B85)</f>
        <v>SPARTAK MANOWAR</v>
      </c>
      <c r="H85" s="108">
        <v>1</v>
      </c>
      <c r="I85" s="109">
        <v>71.5</v>
      </c>
      <c r="J85" s="96"/>
      <c r="K85" s="145"/>
      <c r="L85" s="114">
        <v>3</v>
      </c>
      <c r="M85" s="126" t="s">
        <v>108</v>
      </c>
      <c r="N85" s="103">
        <v>18</v>
      </c>
      <c r="O85" s="104">
        <v>650</v>
      </c>
      <c r="P85" s="112">
        <v>72.22222222222223</v>
      </c>
      <c r="Q85" s="114">
        <v>8</v>
      </c>
      <c r="R85" s="126" t="s">
        <v>242</v>
      </c>
      <c r="S85" s="103">
        <v>6</v>
      </c>
      <c r="T85" s="104">
        <v>619</v>
      </c>
      <c r="U85" s="112">
        <v>68.77777777777777</v>
      </c>
      <c r="V85" s="149"/>
    </row>
    <row r="86" spans="1:22" ht="18.75" thickBot="1">
      <c r="A86">
        <v>4</v>
      </c>
      <c r="B86">
        <v>6</v>
      </c>
      <c r="C86" s="118"/>
      <c r="D86" s="92" t="str">
        <f>INDEX($D$2:$D$11,A86)</f>
        <v>LAUDANO VI PUNIRA'</v>
      </c>
      <c r="E86" s="108">
        <v>2</v>
      </c>
      <c r="F86" s="110">
        <v>72</v>
      </c>
      <c r="G86" s="93" t="str">
        <f>INDEX($D$2:$D$11,B86)</f>
        <v>REAL RAL RAL</v>
      </c>
      <c r="H86" s="108">
        <v>0</v>
      </c>
      <c r="I86" s="109">
        <v>63</v>
      </c>
      <c r="J86" s="96"/>
      <c r="K86" s="145"/>
      <c r="L86" s="114">
        <v>4</v>
      </c>
      <c r="M86" s="126" t="s">
        <v>102</v>
      </c>
      <c r="N86" s="103">
        <v>15</v>
      </c>
      <c r="O86" s="104">
        <v>646</v>
      </c>
      <c r="P86" s="112">
        <v>71.77777777777777</v>
      </c>
      <c r="Q86" s="114">
        <v>9</v>
      </c>
      <c r="R86" s="126" t="s">
        <v>30</v>
      </c>
      <c r="S86" s="103">
        <v>5</v>
      </c>
      <c r="T86" s="104">
        <v>611.5</v>
      </c>
      <c r="U86" s="112">
        <v>67.94444444444444</v>
      </c>
      <c r="V86" s="149"/>
    </row>
    <row r="87" spans="1:22" ht="18.75" thickBot="1">
      <c r="A87">
        <v>10</v>
      </c>
      <c r="B87">
        <v>5</v>
      </c>
      <c r="C87" s="118"/>
      <c r="D87" s="92" t="str">
        <f>INDEX($D$2:$D$11,A87)</f>
        <v>TORMENTINO</v>
      </c>
      <c r="E87" s="108">
        <v>2</v>
      </c>
      <c r="F87" s="110">
        <v>75</v>
      </c>
      <c r="G87" s="93" t="str">
        <f>INDEX($D$2:$D$11,B87)</f>
        <v>ALBATROS</v>
      </c>
      <c r="H87" s="108">
        <v>1</v>
      </c>
      <c r="I87" s="109">
        <v>68</v>
      </c>
      <c r="J87" s="96"/>
      <c r="K87" s="145"/>
      <c r="L87" s="115">
        <v>5</v>
      </c>
      <c r="M87" s="127" t="s">
        <v>28</v>
      </c>
      <c r="N87" s="117">
        <v>14</v>
      </c>
      <c r="O87" s="128">
        <v>618</v>
      </c>
      <c r="P87" s="112">
        <v>68.66666666666667</v>
      </c>
      <c r="Q87" s="115">
        <v>10</v>
      </c>
      <c r="R87" s="127" t="s">
        <v>27</v>
      </c>
      <c r="S87" s="117">
        <v>3</v>
      </c>
      <c r="T87" s="128">
        <v>546</v>
      </c>
      <c r="U87" s="112">
        <v>60.666666666666664</v>
      </c>
      <c r="V87" s="149"/>
    </row>
    <row r="88" spans="13:14" ht="13.5" thickTop="1">
      <c r="M88"/>
      <c r="N88"/>
    </row>
    <row r="89" spans="13:14" ht="12.75">
      <c r="M89"/>
      <c r="N89"/>
    </row>
    <row r="90" spans="13:14" ht="12.75">
      <c r="M90"/>
      <c r="N90"/>
    </row>
    <row r="91" spans="13:14" ht="12.75">
      <c r="M91"/>
      <c r="N91"/>
    </row>
    <row r="92" spans="13:15" ht="12.75">
      <c r="M92" s="78"/>
      <c r="N92" s="78"/>
      <c r="O92" s="129"/>
    </row>
    <row r="93" spans="13:15" ht="18">
      <c r="M93" s="151"/>
      <c r="N93" s="151"/>
      <c r="O93" s="152"/>
    </row>
    <row r="94" spans="13:15" ht="18">
      <c r="M94" s="151"/>
      <c r="N94" s="151"/>
      <c r="O94" s="152"/>
    </row>
  </sheetData>
  <printOptions horizontalCentered="1" verticalCentered="1"/>
  <pageMargins left="0.31" right="0.29" top="0.44" bottom="0.5" header="0.28" footer="0.5118110236220472"/>
  <pageSetup fitToHeight="1" fitToWidth="1" horizontalDpi="600" verticalDpi="600" orientation="portrait" paperSize="9" scale="58" r:id="rId2"/>
  <headerFooter alignWithMargins="0">
    <oddHeader>&amp;C&amp;24fantacinico@virgilio.it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5112">
    <pageSetUpPr fitToPage="1"/>
  </sheetPr>
  <dimension ref="A1:AK94"/>
  <sheetViews>
    <sheetView zoomScale="75" zoomScaleNormal="75" workbookViewId="0" topLeftCell="A60">
      <selection activeCell="AK27" sqref="AK27"/>
    </sheetView>
  </sheetViews>
  <sheetFormatPr defaultColWidth="9.140625" defaultRowHeight="12.75"/>
  <cols>
    <col min="1" max="1" width="3.140625" style="0" bestFit="1" customWidth="1"/>
    <col min="2" max="2" width="4.00390625" style="0" customWidth="1"/>
    <col min="3" max="3" width="4.421875" style="0" customWidth="1"/>
    <col min="4" max="4" width="21.28125" style="66" bestFit="1" customWidth="1"/>
    <col min="5" max="5" width="3.00390625" style="67" customWidth="1"/>
    <col min="6" max="6" width="8.57421875" style="68" customWidth="1"/>
    <col min="7" max="7" width="21.28125" style="67" bestFit="1" customWidth="1"/>
    <col min="8" max="8" width="3.00390625" style="67" customWidth="1"/>
    <col min="9" max="9" width="7.140625" style="68" customWidth="1"/>
    <col min="10" max="10" width="10.00390625" style="67" customWidth="1"/>
    <col min="11" max="11" width="4.57421875" style="83" customWidth="1"/>
    <col min="12" max="12" width="4.28125" style="137" customWidth="1"/>
    <col min="13" max="13" width="16.7109375" style="137" customWidth="1"/>
    <col min="14" max="14" width="4.57421875" style="137" bestFit="1" customWidth="1"/>
    <col min="15" max="15" width="10.7109375" style="73" bestFit="1" customWidth="1"/>
    <col min="16" max="16" width="6.57421875" style="74" customWidth="1"/>
    <col min="17" max="17" width="4.28125" style="0" customWidth="1"/>
    <col min="18" max="18" width="16.8515625" style="0" customWidth="1"/>
    <col min="19" max="19" width="4.7109375" style="0" customWidth="1"/>
    <col min="20" max="20" width="9.8515625" style="75" bestFit="1" customWidth="1"/>
    <col min="21" max="21" width="7.28125" style="76" customWidth="1"/>
    <col min="22" max="22" width="4.8515625" style="0" customWidth="1"/>
    <col min="23" max="23" width="8.28125" style="0" customWidth="1"/>
    <col min="24" max="24" width="17.28125" style="0" customWidth="1"/>
    <col min="25" max="25" width="6.00390625" style="0" customWidth="1"/>
    <col min="26" max="26" width="10.28125" style="73" customWidth="1"/>
    <col min="27" max="27" width="7.28125" style="0" customWidth="1"/>
    <col min="28" max="28" width="6.00390625" style="0" customWidth="1"/>
    <col min="29" max="29" width="5.140625" style="0" customWidth="1"/>
    <col min="30" max="30" width="5.421875" style="0" customWidth="1"/>
    <col min="31" max="33" width="5.00390625" style="0" customWidth="1"/>
    <col min="34" max="34" width="5.140625" style="0" customWidth="1"/>
    <col min="35" max="37" width="5.00390625" style="0" customWidth="1"/>
    <col min="38" max="39" width="5.140625" style="0" bestFit="1" customWidth="1"/>
  </cols>
  <sheetData>
    <row r="1" spans="7:14" ht="12.75">
      <c r="G1" s="69"/>
      <c r="H1" s="69"/>
      <c r="I1" s="70"/>
      <c r="J1" s="69"/>
      <c r="K1" s="71"/>
      <c r="L1" s="72"/>
      <c r="M1" s="72"/>
      <c r="N1" s="72"/>
    </row>
    <row r="2" spans="2:14" ht="12.75">
      <c r="B2" s="77">
        <v>1</v>
      </c>
      <c r="D2" s="234" t="s">
        <v>102</v>
      </c>
      <c r="G2" s="78"/>
      <c r="H2" s="69"/>
      <c r="I2" s="70"/>
      <c r="J2" s="70"/>
      <c r="K2" s="79"/>
      <c r="L2" s="80"/>
      <c r="M2" s="80"/>
      <c r="N2" s="80"/>
    </row>
    <row r="3" spans="2:26" ht="12.75">
      <c r="B3" s="77">
        <v>2</v>
      </c>
      <c r="D3" s="102" t="s">
        <v>27</v>
      </c>
      <c r="G3" s="78"/>
      <c r="H3" s="69"/>
      <c r="I3" s="70"/>
      <c r="J3" s="70"/>
      <c r="K3" s="79"/>
      <c r="L3" s="80"/>
      <c r="M3" s="80"/>
      <c r="N3" s="80"/>
      <c r="Z3" s="73" t="s">
        <v>24</v>
      </c>
    </row>
    <row r="4" spans="2:26" ht="12.75">
      <c r="B4" s="77">
        <v>3</v>
      </c>
      <c r="D4" s="102" t="s">
        <v>111</v>
      </c>
      <c r="G4" s="78"/>
      <c r="H4" s="69"/>
      <c r="I4" s="70"/>
      <c r="J4" s="70"/>
      <c r="K4" s="79"/>
      <c r="L4" s="80"/>
      <c r="M4" s="80"/>
      <c r="N4" s="80"/>
      <c r="Z4" s="73" t="s">
        <v>26</v>
      </c>
    </row>
    <row r="5" spans="2:14" ht="12.75">
      <c r="B5" s="77">
        <v>4</v>
      </c>
      <c r="D5" s="102" t="s">
        <v>28</v>
      </c>
      <c r="G5" s="78"/>
      <c r="H5" s="69"/>
      <c r="I5" s="70"/>
      <c r="J5" s="70"/>
      <c r="K5" s="79"/>
      <c r="L5" s="80"/>
      <c r="M5" s="80"/>
      <c r="N5" s="80"/>
    </row>
    <row r="6" spans="2:14" ht="12.75">
      <c r="B6" s="77">
        <v>5</v>
      </c>
      <c r="D6" s="102" t="s">
        <v>30</v>
      </c>
      <c r="G6" s="78"/>
      <c r="H6" s="81"/>
      <c r="I6" s="70"/>
      <c r="J6" s="70"/>
      <c r="K6" s="79"/>
      <c r="L6" s="80"/>
      <c r="M6" s="80"/>
      <c r="N6" s="80"/>
    </row>
    <row r="7" spans="2:14" ht="12.75">
      <c r="B7" s="77">
        <v>6</v>
      </c>
      <c r="D7" s="102" t="s">
        <v>242</v>
      </c>
      <c r="H7" s="81"/>
      <c r="I7" s="70"/>
      <c r="J7" s="70"/>
      <c r="K7" s="79"/>
      <c r="L7" s="80"/>
      <c r="M7" s="80"/>
      <c r="N7" s="80"/>
    </row>
    <row r="8" spans="2:14" ht="12.75">
      <c r="B8" s="77">
        <v>7</v>
      </c>
      <c r="D8" s="102" t="s">
        <v>108</v>
      </c>
      <c r="G8" s="78"/>
      <c r="H8" s="81"/>
      <c r="I8" s="70"/>
      <c r="J8" s="70"/>
      <c r="K8" s="79"/>
      <c r="L8" s="80"/>
      <c r="M8" s="80"/>
      <c r="N8" s="80"/>
    </row>
    <row r="9" spans="2:14" ht="12.75">
      <c r="B9" s="77">
        <v>8</v>
      </c>
      <c r="D9" s="102" t="s">
        <v>29</v>
      </c>
      <c r="G9" s="78"/>
      <c r="H9" s="81"/>
      <c r="I9" s="70"/>
      <c r="J9" s="70"/>
      <c r="K9" s="79"/>
      <c r="L9" s="80"/>
      <c r="M9" s="80"/>
      <c r="N9" s="80"/>
    </row>
    <row r="10" spans="2:14" ht="12.75">
      <c r="B10" s="77">
        <v>9</v>
      </c>
      <c r="D10" s="102" t="s">
        <v>292</v>
      </c>
      <c r="G10" s="78"/>
      <c r="H10" s="81"/>
      <c r="I10" s="70"/>
      <c r="J10" s="70"/>
      <c r="K10" s="79"/>
      <c r="L10" s="80"/>
      <c r="M10" s="80"/>
      <c r="N10" s="80"/>
    </row>
    <row r="11" spans="2:14" ht="12.75">
      <c r="B11" s="77">
        <v>10</v>
      </c>
      <c r="D11" s="102" t="s">
        <v>23</v>
      </c>
      <c r="G11" s="78"/>
      <c r="H11" s="81"/>
      <c r="I11" s="70"/>
      <c r="J11" s="70"/>
      <c r="K11" s="79"/>
      <c r="L11" s="80"/>
      <c r="M11" s="80"/>
      <c r="N11" s="80"/>
    </row>
    <row r="12" spans="2:14" ht="12.75">
      <c r="B12" s="77"/>
      <c r="D12" s="82"/>
      <c r="G12" s="78"/>
      <c r="H12" s="81"/>
      <c r="I12" s="70"/>
      <c r="J12" s="70"/>
      <c r="K12" s="79"/>
      <c r="L12" s="80"/>
      <c r="M12" s="80"/>
      <c r="N12" s="80"/>
    </row>
    <row r="13" spans="2:14" ht="12.75">
      <c r="B13" s="77"/>
      <c r="D13" s="82"/>
      <c r="G13" s="78"/>
      <c r="H13" s="81"/>
      <c r="I13" s="70"/>
      <c r="J13" s="70"/>
      <c r="K13" s="79"/>
      <c r="L13" s="80"/>
      <c r="M13" s="80"/>
      <c r="N13" s="80"/>
    </row>
    <row r="14" spans="2:14" ht="12.75">
      <c r="B14" s="77"/>
      <c r="D14" s="82"/>
      <c r="G14" s="78"/>
      <c r="H14" s="81"/>
      <c r="I14" s="70"/>
      <c r="J14" s="70"/>
      <c r="K14" s="79"/>
      <c r="L14" s="80"/>
      <c r="M14" s="80"/>
      <c r="N14" s="80"/>
    </row>
    <row r="15" spans="2:14" ht="12.75">
      <c r="B15" s="77"/>
      <c r="D15" s="82"/>
      <c r="G15" s="78"/>
      <c r="H15" s="81"/>
      <c r="I15" s="70"/>
      <c r="J15" s="70"/>
      <c r="K15" s="79"/>
      <c r="L15" s="80"/>
      <c r="M15" s="80"/>
      <c r="N15" s="80"/>
    </row>
    <row r="16" spans="7:16" ht="13.5" thickBot="1">
      <c r="G16" s="82"/>
      <c r="H16" s="82"/>
      <c r="J16" s="68"/>
      <c r="L16" s="84"/>
      <c r="M16" s="84"/>
      <c r="N16" s="84"/>
      <c r="P16" s="76"/>
    </row>
    <row r="17" spans="7:37" ht="14.25" thickBot="1" thickTop="1">
      <c r="G17" s="82"/>
      <c r="H17" s="82"/>
      <c r="J17" s="68"/>
      <c r="L17" s="84"/>
      <c r="M17" s="84"/>
      <c r="N17" s="84"/>
      <c r="P17" s="76"/>
      <c r="X17" s="85" t="s">
        <v>31</v>
      </c>
      <c r="Y17" s="86" t="s">
        <v>32</v>
      </c>
      <c r="Z17" s="87" t="s">
        <v>33</v>
      </c>
      <c r="AA17" s="88" t="s">
        <v>34</v>
      </c>
      <c r="AC17" s="89">
        <v>10</v>
      </c>
      <c r="AD17" s="90">
        <v>11</v>
      </c>
      <c r="AE17" s="89">
        <v>12</v>
      </c>
      <c r="AF17" s="90">
        <v>13</v>
      </c>
      <c r="AG17" s="89">
        <v>14</v>
      </c>
      <c r="AH17" s="90">
        <v>15</v>
      </c>
      <c r="AI17" s="89">
        <v>16</v>
      </c>
      <c r="AJ17" s="90">
        <v>17</v>
      </c>
      <c r="AK17" s="89">
        <v>18</v>
      </c>
    </row>
    <row r="18" spans="3:37" ht="19.5" thickBot="1" thickTop="1">
      <c r="C18" s="91" t="s">
        <v>47</v>
      </c>
      <c r="D18" s="92">
        <v>38298</v>
      </c>
      <c r="E18" s="93"/>
      <c r="F18" s="94"/>
      <c r="G18" s="93"/>
      <c r="H18" s="95"/>
      <c r="I18" s="94"/>
      <c r="J18" s="96"/>
      <c r="L18" s="153">
        <v>10</v>
      </c>
      <c r="M18" s="98"/>
      <c r="N18" s="99"/>
      <c r="O18" s="100"/>
      <c r="P18" s="101"/>
      <c r="Q18" s="153">
        <f>L18</f>
        <v>10</v>
      </c>
      <c r="R18" s="98"/>
      <c r="S18" s="99"/>
      <c r="T18" s="100"/>
      <c r="U18" s="101"/>
      <c r="X18" s="102" t="s">
        <v>108</v>
      </c>
      <c r="Y18" s="103">
        <v>37</v>
      </c>
      <c r="Z18" s="104">
        <f aca="true" t="shared" si="0" ref="Z18:Z27">SUM(AB18:AK18)</f>
        <v>1307.5</v>
      </c>
      <c r="AA18" s="105">
        <f aca="true" t="shared" si="1" ref="AA18:AA27">Z18/18</f>
        <v>72.63888888888889</v>
      </c>
      <c r="AB18" s="104">
        <v>650</v>
      </c>
      <c r="AC18" s="106">
        <v>74</v>
      </c>
      <c r="AD18" s="106">
        <v>65.5</v>
      </c>
      <c r="AE18" s="106">
        <v>76</v>
      </c>
      <c r="AF18" s="106">
        <v>76.5</v>
      </c>
      <c r="AG18" s="106">
        <v>76</v>
      </c>
      <c r="AH18" s="106">
        <v>70</v>
      </c>
      <c r="AI18" s="106">
        <v>68.5</v>
      </c>
      <c r="AJ18" s="106">
        <v>70</v>
      </c>
      <c r="AK18" s="106">
        <v>81</v>
      </c>
    </row>
    <row r="19" spans="1:37" ht="18.75" thickBot="1">
      <c r="A19">
        <v>10</v>
      </c>
      <c r="B19">
        <v>1</v>
      </c>
      <c r="C19" s="107"/>
      <c r="D19" s="92" t="str">
        <f>INDEX($D$2:$D$11,A19)</f>
        <v>TORMENTINO</v>
      </c>
      <c r="E19" s="108">
        <v>0</v>
      </c>
      <c r="F19" s="109">
        <v>60.5</v>
      </c>
      <c r="G19" s="93" t="str">
        <f>INDEX($D$2:$D$11,B19)</f>
        <v>VANILLA SKY</v>
      </c>
      <c r="H19" s="108">
        <v>2</v>
      </c>
      <c r="I19" s="110">
        <v>72</v>
      </c>
      <c r="J19" s="96"/>
      <c r="L19" s="111">
        <v>1</v>
      </c>
      <c r="M19" s="102" t="s">
        <v>292</v>
      </c>
      <c r="N19" s="103">
        <v>23</v>
      </c>
      <c r="O19" s="104">
        <v>730.5</v>
      </c>
      <c r="P19" s="105">
        <v>73.05</v>
      </c>
      <c r="Q19" s="111">
        <v>6</v>
      </c>
      <c r="R19" s="102" t="s">
        <v>28</v>
      </c>
      <c r="S19" s="103">
        <v>14</v>
      </c>
      <c r="T19" s="104">
        <v>682.5</v>
      </c>
      <c r="U19" s="112">
        <v>68.25</v>
      </c>
      <c r="X19" s="102" t="s">
        <v>292</v>
      </c>
      <c r="Y19" s="103">
        <v>34</v>
      </c>
      <c r="Z19" s="104">
        <f t="shared" si="0"/>
        <v>1313</v>
      </c>
      <c r="AA19" s="105">
        <f t="shared" si="1"/>
        <v>72.94444444444444</v>
      </c>
      <c r="AB19" s="104">
        <v>667.5</v>
      </c>
      <c r="AC19" s="106">
        <v>63</v>
      </c>
      <c r="AD19" s="106">
        <v>62.5</v>
      </c>
      <c r="AE19" s="106">
        <v>68.5</v>
      </c>
      <c r="AF19" s="106">
        <v>79</v>
      </c>
      <c r="AG19" s="106">
        <v>70.5</v>
      </c>
      <c r="AH19" s="106">
        <v>69</v>
      </c>
      <c r="AI19" s="106">
        <v>77.5</v>
      </c>
      <c r="AJ19" s="106">
        <v>69.5</v>
      </c>
      <c r="AK19" s="106">
        <v>86</v>
      </c>
    </row>
    <row r="20" spans="1:37" ht="18.75" thickBot="1">
      <c r="A20">
        <v>5</v>
      </c>
      <c r="B20">
        <v>6</v>
      </c>
      <c r="C20" s="113"/>
      <c r="D20" s="92" t="str">
        <f>INDEX($D$2:$D$11,A20)</f>
        <v>ALBATROS</v>
      </c>
      <c r="E20" s="108">
        <v>1</v>
      </c>
      <c r="F20" s="109">
        <v>71.5</v>
      </c>
      <c r="G20" s="93" t="str">
        <f>INDEX($D$2:$D$11,B20)</f>
        <v>REAL RAL RAL</v>
      </c>
      <c r="H20" s="136">
        <v>0</v>
      </c>
      <c r="I20" s="109">
        <v>64</v>
      </c>
      <c r="J20" s="96"/>
      <c r="L20" s="114">
        <v>2</v>
      </c>
      <c r="M20" s="102" t="s">
        <v>108</v>
      </c>
      <c r="N20" s="103">
        <v>21</v>
      </c>
      <c r="O20" s="104">
        <v>724</v>
      </c>
      <c r="P20" s="105">
        <v>72.4</v>
      </c>
      <c r="Q20" s="114">
        <v>7</v>
      </c>
      <c r="R20" s="102" t="s">
        <v>23</v>
      </c>
      <c r="S20" s="103">
        <v>13</v>
      </c>
      <c r="T20" s="104">
        <v>701.5</v>
      </c>
      <c r="U20" s="112">
        <v>70.15</v>
      </c>
      <c r="X20" s="102" t="s">
        <v>29</v>
      </c>
      <c r="Y20" s="103">
        <v>30</v>
      </c>
      <c r="Z20" s="104">
        <f t="shared" si="0"/>
        <v>1305.5</v>
      </c>
      <c r="AA20" s="105">
        <f t="shared" si="1"/>
        <v>72.52777777777777</v>
      </c>
      <c r="AB20" s="104">
        <v>655.5</v>
      </c>
      <c r="AC20" s="106">
        <v>68.5</v>
      </c>
      <c r="AD20" s="106">
        <v>75</v>
      </c>
      <c r="AE20" s="106">
        <v>71</v>
      </c>
      <c r="AF20" s="106">
        <v>74.5</v>
      </c>
      <c r="AG20" s="106">
        <v>76</v>
      </c>
      <c r="AH20" s="106">
        <v>71.5</v>
      </c>
      <c r="AI20" s="106">
        <v>77</v>
      </c>
      <c r="AJ20" s="106">
        <v>72</v>
      </c>
      <c r="AK20" s="106">
        <v>64.5</v>
      </c>
    </row>
    <row r="21" spans="1:37" ht="18.75" thickBot="1">
      <c r="A21">
        <v>4</v>
      </c>
      <c r="B21">
        <v>7</v>
      </c>
      <c r="C21" s="113"/>
      <c r="D21" s="92" t="str">
        <f>INDEX($D$2:$D$11,A21)</f>
        <v>LAUDANO VI PUNIRA'</v>
      </c>
      <c r="E21" s="108">
        <v>0</v>
      </c>
      <c r="F21" s="110">
        <v>64.5</v>
      </c>
      <c r="G21" s="93" t="str">
        <f>INDEX($D$2:$D$11,B21)</f>
        <v>SPARTAK MANOWAR</v>
      </c>
      <c r="H21" s="136">
        <v>2</v>
      </c>
      <c r="I21" s="109">
        <v>74</v>
      </c>
      <c r="J21" s="96"/>
      <c r="L21" s="114">
        <v>3</v>
      </c>
      <c r="M21" s="102" t="s">
        <v>29</v>
      </c>
      <c r="N21" s="103">
        <v>18</v>
      </c>
      <c r="O21" s="104">
        <v>724</v>
      </c>
      <c r="P21" s="105">
        <v>72.4</v>
      </c>
      <c r="Q21" s="114">
        <v>8</v>
      </c>
      <c r="R21" s="102" t="s">
        <v>30</v>
      </c>
      <c r="S21" s="103">
        <v>8</v>
      </c>
      <c r="T21" s="104">
        <v>683</v>
      </c>
      <c r="U21" s="112">
        <v>68.3</v>
      </c>
      <c r="X21" s="234" t="s">
        <v>102</v>
      </c>
      <c r="Y21" s="103">
        <v>27</v>
      </c>
      <c r="Z21" s="104">
        <f t="shared" si="0"/>
        <v>1288.5</v>
      </c>
      <c r="AA21" s="105">
        <f t="shared" si="1"/>
        <v>71.58333333333333</v>
      </c>
      <c r="AB21" s="104">
        <v>646</v>
      </c>
      <c r="AC21" s="106">
        <v>72</v>
      </c>
      <c r="AD21" s="106">
        <v>71.5</v>
      </c>
      <c r="AE21" s="106">
        <v>69</v>
      </c>
      <c r="AF21" s="106">
        <v>72</v>
      </c>
      <c r="AG21" s="106">
        <v>73</v>
      </c>
      <c r="AH21" s="106">
        <v>76</v>
      </c>
      <c r="AI21" s="106">
        <v>68</v>
      </c>
      <c r="AJ21" s="106">
        <v>73</v>
      </c>
      <c r="AK21" s="106">
        <v>68</v>
      </c>
    </row>
    <row r="22" spans="1:37" ht="18.75" thickBot="1">
      <c r="A22">
        <v>3</v>
      </c>
      <c r="B22">
        <v>8</v>
      </c>
      <c r="C22" s="113"/>
      <c r="D22" s="92" t="str">
        <f>INDEX($D$2:$D$11,A22)</f>
        <v>I CUCCIOLI</v>
      </c>
      <c r="E22" s="108">
        <v>2</v>
      </c>
      <c r="F22" s="110">
        <v>76</v>
      </c>
      <c r="G22" s="93" t="str">
        <f>INDEX($D$2:$D$11,B22)</f>
        <v>TORO LOCO</v>
      </c>
      <c r="H22" s="136">
        <v>1</v>
      </c>
      <c r="I22" s="109">
        <v>68.5</v>
      </c>
      <c r="J22" s="96"/>
      <c r="L22" s="114">
        <v>4</v>
      </c>
      <c r="M22" s="102" t="s">
        <v>102</v>
      </c>
      <c r="N22" s="103">
        <v>18</v>
      </c>
      <c r="O22" s="104">
        <v>718</v>
      </c>
      <c r="P22" s="105">
        <v>71.8</v>
      </c>
      <c r="Q22" s="114">
        <v>9</v>
      </c>
      <c r="R22" s="102" t="s">
        <v>242</v>
      </c>
      <c r="S22" s="103">
        <v>6</v>
      </c>
      <c r="T22" s="104">
        <v>683</v>
      </c>
      <c r="U22" s="112">
        <v>68.3</v>
      </c>
      <c r="X22" s="102" t="s">
        <v>111</v>
      </c>
      <c r="Y22" s="103">
        <v>27</v>
      </c>
      <c r="Z22" s="104">
        <f t="shared" si="0"/>
        <v>1283.5</v>
      </c>
      <c r="AA22" s="105">
        <f t="shared" si="1"/>
        <v>71.30555555555556</v>
      </c>
      <c r="AB22" s="104">
        <v>641.5</v>
      </c>
      <c r="AC22" s="106">
        <v>76</v>
      </c>
      <c r="AD22" s="106">
        <v>75</v>
      </c>
      <c r="AE22" s="106">
        <v>75.5</v>
      </c>
      <c r="AF22" s="106">
        <v>72</v>
      </c>
      <c r="AG22" s="106">
        <v>69.5</v>
      </c>
      <c r="AH22" s="106">
        <v>76</v>
      </c>
      <c r="AI22" s="106">
        <v>61</v>
      </c>
      <c r="AJ22" s="106">
        <v>70</v>
      </c>
      <c r="AK22" s="106">
        <v>67</v>
      </c>
    </row>
    <row r="23" spans="1:37" ht="18.75" thickBot="1">
      <c r="A23">
        <v>2</v>
      </c>
      <c r="B23">
        <v>9</v>
      </c>
      <c r="C23" s="113"/>
      <c r="D23" s="92" t="str">
        <f>INDEX($D$2:$D$11,A23)</f>
        <v>LES SASICCES</v>
      </c>
      <c r="E23" s="108">
        <v>0</v>
      </c>
      <c r="F23" s="110">
        <v>55.5</v>
      </c>
      <c r="G23" s="93" t="str">
        <f>INDEX($D$2:$D$11,B23)</f>
        <v>NEW TIM </v>
      </c>
      <c r="H23" s="136">
        <v>1</v>
      </c>
      <c r="I23" s="109">
        <v>63</v>
      </c>
      <c r="J23" s="96"/>
      <c r="L23" s="115">
        <v>5</v>
      </c>
      <c r="M23" s="234" t="s">
        <v>111</v>
      </c>
      <c r="N23" s="103">
        <v>16</v>
      </c>
      <c r="O23" s="104">
        <v>717.5</v>
      </c>
      <c r="P23" s="105">
        <v>71.75</v>
      </c>
      <c r="Q23" s="115">
        <v>10</v>
      </c>
      <c r="R23" s="116" t="s">
        <v>27</v>
      </c>
      <c r="S23" s="117">
        <v>3</v>
      </c>
      <c r="T23" s="128">
        <v>601.5</v>
      </c>
      <c r="U23" s="154">
        <v>60.15</v>
      </c>
      <c r="X23" s="102" t="s">
        <v>23</v>
      </c>
      <c r="Y23" s="103">
        <v>24</v>
      </c>
      <c r="Z23" s="104">
        <f t="shared" si="0"/>
        <v>1272.5</v>
      </c>
      <c r="AA23" s="105">
        <f t="shared" si="1"/>
        <v>70.69444444444444</v>
      </c>
      <c r="AB23" s="104">
        <v>641</v>
      </c>
      <c r="AC23" s="106">
        <v>60.5</v>
      </c>
      <c r="AD23" s="106">
        <v>64.5</v>
      </c>
      <c r="AE23" s="106">
        <v>69</v>
      </c>
      <c r="AF23" s="106">
        <v>71</v>
      </c>
      <c r="AG23" s="106">
        <v>67</v>
      </c>
      <c r="AH23" s="106">
        <v>80</v>
      </c>
      <c r="AI23" s="106">
        <v>74.5</v>
      </c>
      <c r="AJ23" s="106">
        <v>79</v>
      </c>
      <c r="AK23" s="106">
        <v>66</v>
      </c>
    </row>
    <row r="24" spans="3:37" ht="18.75" thickTop="1">
      <c r="C24" s="118"/>
      <c r="D24" s="119"/>
      <c r="E24" s="120"/>
      <c r="F24" s="121"/>
      <c r="G24" s="120"/>
      <c r="H24" s="120"/>
      <c r="I24" s="121"/>
      <c r="J24" s="121"/>
      <c r="L24" s="122"/>
      <c r="M24" s="240"/>
      <c r="N24" s="122"/>
      <c r="X24" s="102" t="s">
        <v>28</v>
      </c>
      <c r="Y24" s="103">
        <v>24</v>
      </c>
      <c r="Z24" s="104">
        <f t="shared" si="0"/>
        <v>1236.5</v>
      </c>
      <c r="AA24" s="105">
        <f t="shared" si="1"/>
        <v>68.69444444444444</v>
      </c>
      <c r="AB24" s="104">
        <v>618</v>
      </c>
      <c r="AC24" s="106">
        <v>64.5</v>
      </c>
      <c r="AD24" s="106">
        <v>62.5</v>
      </c>
      <c r="AE24" s="106">
        <v>64</v>
      </c>
      <c r="AF24" s="106">
        <v>79</v>
      </c>
      <c r="AG24" s="106">
        <v>77.5</v>
      </c>
      <c r="AH24" s="106">
        <v>62.5</v>
      </c>
      <c r="AI24" s="106">
        <v>79.5</v>
      </c>
      <c r="AJ24" s="106">
        <v>65.5</v>
      </c>
      <c r="AK24" s="106">
        <v>63.5</v>
      </c>
    </row>
    <row r="25" spans="3:37" ht="18.75" thickBot="1">
      <c r="C25" s="118"/>
      <c r="D25" s="119"/>
      <c r="E25" s="120"/>
      <c r="F25" s="121"/>
      <c r="G25" s="120"/>
      <c r="H25" s="120"/>
      <c r="I25" s="121"/>
      <c r="J25" s="121"/>
      <c r="L25" s="122"/>
      <c r="M25" s="122"/>
      <c r="N25" s="122"/>
      <c r="X25" s="102" t="s">
        <v>30</v>
      </c>
      <c r="Y25" s="103">
        <v>20</v>
      </c>
      <c r="Z25" s="104">
        <f t="shared" si="0"/>
        <v>1235.5</v>
      </c>
      <c r="AA25" s="105">
        <f t="shared" si="1"/>
        <v>68.63888888888889</v>
      </c>
      <c r="AB25" s="104">
        <v>611.5</v>
      </c>
      <c r="AC25" s="106">
        <v>71.5</v>
      </c>
      <c r="AD25" s="106">
        <v>64</v>
      </c>
      <c r="AE25" s="106">
        <v>66.5</v>
      </c>
      <c r="AF25" s="106">
        <v>63.5</v>
      </c>
      <c r="AG25" s="106">
        <v>70</v>
      </c>
      <c r="AH25" s="106">
        <v>82</v>
      </c>
      <c r="AI25" s="106">
        <v>70.5</v>
      </c>
      <c r="AJ25" s="106">
        <v>63.5</v>
      </c>
      <c r="AK25" s="106">
        <v>72.5</v>
      </c>
    </row>
    <row r="26" spans="3:37" ht="19.5" thickBot="1" thickTop="1">
      <c r="C26" s="91" t="s">
        <v>48</v>
      </c>
      <c r="D26" s="92" t="s">
        <v>321</v>
      </c>
      <c r="E26" s="93"/>
      <c r="F26" s="94"/>
      <c r="G26" s="93"/>
      <c r="H26" s="95"/>
      <c r="I26" s="94"/>
      <c r="J26" s="96"/>
      <c r="L26" s="153">
        <v>11</v>
      </c>
      <c r="M26" s="98"/>
      <c r="N26" s="99"/>
      <c r="O26" s="100"/>
      <c r="P26" s="101"/>
      <c r="Q26" s="153">
        <f>L26</f>
        <v>11</v>
      </c>
      <c r="R26" s="98"/>
      <c r="S26" s="99"/>
      <c r="T26" s="100"/>
      <c r="U26" s="101"/>
      <c r="X26" s="102" t="s">
        <v>242</v>
      </c>
      <c r="Y26" s="103">
        <v>19</v>
      </c>
      <c r="Z26" s="104">
        <f t="shared" si="0"/>
        <v>1248.5</v>
      </c>
      <c r="AA26" s="105">
        <f t="shared" si="1"/>
        <v>69.36111111111111</v>
      </c>
      <c r="AB26" s="104">
        <v>619</v>
      </c>
      <c r="AC26" s="106">
        <v>64</v>
      </c>
      <c r="AD26" s="106">
        <v>66.5</v>
      </c>
      <c r="AE26" s="106">
        <v>63.5</v>
      </c>
      <c r="AF26" s="106">
        <v>61</v>
      </c>
      <c r="AG26" s="106">
        <v>75.5</v>
      </c>
      <c r="AH26" s="106">
        <v>66.5</v>
      </c>
      <c r="AI26" s="106">
        <v>80</v>
      </c>
      <c r="AJ26" s="106">
        <v>75</v>
      </c>
      <c r="AK26" s="106">
        <v>77.5</v>
      </c>
    </row>
    <row r="27" spans="1:37" ht="18.75" thickBot="1">
      <c r="A27">
        <v>1</v>
      </c>
      <c r="B27">
        <v>2</v>
      </c>
      <c r="C27" s="118"/>
      <c r="D27" s="92" t="str">
        <f>INDEX($D$2:$D$11,A27)</f>
        <v>VANILLA SKY</v>
      </c>
      <c r="E27" s="108">
        <v>2</v>
      </c>
      <c r="F27" s="109">
        <v>71.5</v>
      </c>
      <c r="G27" s="93" t="str">
        <f>INDEX($D$2:$D$11,B27)</f>
        <v>LES SASICCES</v>
      </c>
      <c r="H27" s="108">
        <v>1</v>
      </c>
      <c r="I27" s="110">
        <v>66</v>
      </c>
      <c r="J27" s="96"/>
      <c r="L27" s="111">
        <v>1</v>
      </c>
      <c r="M27" s="102" t="s">
        <v>292</v>
      </c>
      <c r="N27" s="103">
        <v>23</v>
      </c>
      <c r="O27" s="104">
        <v>793</v>
      </c>
      <c r="P27" s="112">
        <v>72.0909090909091</v>
      </c>
      <c r="Q27" s="111">
        <v>6</v>
      </c>
      <c r="R27" s="102" t="s">
        <v>23</v>
      </c>
      <c r="S27" s="103">
        <v>14</v>
      </c>
      <c r="T27" s="104">
        <v>766</v>
      </c>
      <c r="U27" s="112">
        <v>69.63636363636364</v>
      </c>
      <c r="X27" s="102" t="s">
        <v>27</v>
      </c>
      <c r="Y27" s="117">
        <v>7</v>
      </c>
      <c r="Z27" s="104">
        <f t="shared" si="0"/>
        <v>1088.5</v>
      </c>
      <c r="AA27" s="105">
        <f t="shared" si="1"/>
        <v>60.47222222222222</v>
      </c>
      <c r="AB27" s="104">
        <v>546</v>
      </c>
      <c r="AC27" s="106">
        <v>55.5</v>
      </c>
      <c r="AD27" s="106">
        <v>66</v>
      </c>
      <c r="AE27" s="106">
        <v>65</v>
      </c>
      <c r="AF27" s="106">
        <v>69.5</v>
      </c>
      <c r="AG27" s="106">
        <v>53</v>
      </c>
      <c r="AH27" s="106">
        <v>51</v>
      </c>
      <c r="AI27" s="106">
        <v>55.5</v>
      </c>
      <c r="AJ27" s="106">
        <v>54.5</v>
      </c>
      <c r="AK27" s="106">
        <v>72.5</v>
      </c>
    </row>
    <row r="28" spans="1:21" ht="19.5" thickBot="1" thickTop="1">
      <c r="A28">
        <v>9</v>
      </c>
      <c r="B28">
        <v>3</v>
      </c>
      <c r="C28" s="118"/>
      <c r="D28" s="92" t="str">
        <f>INDEX($D$2:$D$11,A28)</f>
        <v>NEW TIM </v>
      </c>
      <c r="E28" s="108">
        <v>0</v>
      </c>
      <c r="F28" s="109">
        <v>62.5</v>
      </c>
      <c r="G28" s="93" t="str">
        <f>INDEX($D$2:$D$11,B28)</f>
        <v>I CUCCIOLI</v>
      </c>
      <c r="H28" s="108">
        <v>3</v>
      </c>
      <c r="I28" s="109">
        <v>75</v>
      </c>
      <c r="J28" s="96"/>
      <c r="L28" s="114">
        <v>2</v>
      </c>
      <c r="M28" s="102" t="s">
        <v>108</v>
      </c>
      <c r="N28" s="103">
        <v>22</v>
      </c>
      <c r="O28" s="104">
        <v>789.5</v>
      </c>
      <c r="P28" s="112">
        <v>71.77272727272727</v>
      </c>
      <c r="Q28" s="114">
        <v>7</v>
      </c>
      <c r="R28" s="102" t="s">
        <v>28</v>
      </c>
      <c r="S28" s="103">
        <v>14</v>
      </c>
      <c r="T28" s="104">
        <v>745</v>
      </c>
      <c r="U28" s="112">
        <v>67.72727272727273</v>
      </c>
    </row>
    <row r="29" spans="1:21" ht="18.75" thickBot="1">
      <c r="A29">
        <v>8</v>
      </c>
      <c r="B29">
        <v>4</v>
      </c>
      <c r="C29" s="118"/>
      <c r="D29" s="92" t="str">
        <f>INDEX($D$2:$D$11,A29)</f>
        <v>TORO LOCO</v>
      </c>
      <c r="E29" s="108">
        <v>3</v>
      </c>
      <c r="F29" s="110">
        <v>75</v>
      </c>
      <c r="G29" s="93" t="str">
        <f>INDEX($D$2:$D$11,B29)</f>
        <v>LAUDANO VI PUNIRA'</v>
      </c>
      <c r="H29" s="108">
        <v>0</v>
      </c>
      <c r="I29" s="109">
        <v>62.5</v>
      </c>
      <c r="J29" s="96"/>
      <c r="L29" s="114">
        <v>3</v>
      </c>
      <c r="M29" s="102" t="s">
        <v>29</v>
      </c>
      <c r="N29" s="103">
        <v>21</v>
      </c>
      <c r="O29" s="104">
        <v>799</v>
      </c>
      <c r="P29" s="112">
        <v>72.63636363636364</v>
      </c>
      <c r="Q29" s="114">
        <v>8</v>
      </c>
      <c r="R29" s="102" t="s">
        <v>30</v>
      </c>
      <c r="S29" s="103">
        <v>9</v>
      </c>
      <c r="T29" s="104">
        <v>747</v>
      </c>
      <c r="U29" s="112">
        <v>67.9090909090909</v>
      </c>
    </row>
    <row r="30" spans="1:21" ht="18.75" thickBot="1">
      <c r="A30">
        <v>7</v>
      </c>
      <c r="B30">
        <v>5</v>
      </c>
      <c r="C30" s="118"/>
      <c r="D30" s="92" t="str">
        <f>INDEX($D$2:$D$11,A30)</f>
        <v>SPARTAK MANOWAR</v>
      </c>
      <c r="E30" s="108">
        <v>0</v>
      </c>
      <c r="F30" s="110">
        <v>65.5</v>
      </c>
      <c r="G30" s="93" t="str">
        <f>INDEX($D$2:$D$11,B30)</f>
        <v>ALBATROS</v>
      </c>
      <c r="H30" s="108">
        <v>0</v>
      </c>
      <c r="I30" s="109">
        <v>64</v>
      </c>
      <c r="J30" s="96"/>
      <c r="L30" s="114">
        <v>4</v>
      </c>
      <c r="M30" s="102" t="s">
        <v>102</v>
      </c>
      <c r="N30" s="103">
        <v>21</v>
      </c>
      <c r="O30" s="104">
        <v>789.5</v>
      </c>
      <c r="P30" s="112">
        <v>71.77272727272727</v>
      </c>
      <c r="Q30" s="114">
        <v>9</v>
      </c>
      <c r="R30" s="102" t="s">
        <v>242</v>
      </c>
      <c r="S30" s="103">
        <v>7</v>
      </c>
      <c r="T30" s="104">
        <v>749.5</v>
      </c>
      <c r="U30" s="112">
        <v>68.13636363636364</v>
      </c>
    </row>
    <row r="31" spans="1:35" ht="18.75" thickBot="1">
      <c r="A31">
        <v>6</v>
      </c>
      <c r="B31">
        <v>10</v>
      </c>
      <c r="C31" s="118"/>
      <c r="D31" s="92" t="str">
        <f>INDEX($D$2:$D$11,A31)</f>
        <v>REAL RAL RAL</v>
      </c>
      <c r="E31" s="108">
        <v>0</v>
      </c>
      <c r="F31" s="110">
        <v>66.5</v>
      </c>
      <c r="G31" s="93" t="str">
        <f>INDEX($D$2:$D$11,B31)</f>
        <v>TORMENTINO</v>
      </c>
      <c r="H31" s="108">
        <v>0</v>
      </c>
      <c r="I31" s="109">
        <v>64.5</v>
      </c>
      <c r="J31" s="96"/>
      <c r="L31" s="115">
        <v>5</v>
      </c>
      <c r="M31" s="116" t="s">
        <v>111</v>
      </c>
      <c r="N31" s="117">
        <v>19</v>
      </c>
      <c r="O31" s="128">
        <v>792.5</v>
      </c>
      <c r="P31" s="154">
        <v>72.04545454545455</v>
      </c>
      <c r="Q31" s="115">
        <v>10</v>
      </c>
      <c r="R31" s="116" t="s">
        <v>27</v>
      </c>
      <c r="S31" s="117">
        <v>3</v>
      </c>
      <c r="T31" s="128">
        <v>667.5</v>
      </c>
      <c r="U31" s="154">
        <v>60.68181818181818</v>
      </c>
      <c r="Z31"/>
      <c r="AE31" s="106"/>
      <c r="AF31" s="106"/>
      <c r="AG31" s="106"/>
      <c r="AH31" s="106"/>
      <c r="AI31" s="78"/>
    </row>
    <row r="32" spans="3:35" ht="13.5" thickTop="1">
      <c r="C32" s="118"/>
      <c r="D32" s="119"/>
      <c r="E32" s="120"/>
      <c r="F32" s="121"/>
      <c r="G32" s="120"/>
      <c r="H32" s="120"/>
      <c r="I32" s="121"/>
      <c r="J32" s="121"/>
      <c r="L32" s="122"/>
      <c r="M32" s="122"/>
      <c r="N32" s="122"/>
      <c r="O32" s="129"/>
      <c r="P32" s="130"/>
      <c r="Q32" s="131"/>
      <c r="R32" s="131"/>
      <c r="S32" s="131"/>
      <c r="T32" s="129"/>
      <c r="W32" s="132"/>
      <c r="Z32"/>
      <c r="AE32" s="106"/>
      <c r="AF32" s="106"/>
      <c r="AG32" s="106"/>
      <c r="AH32" s="106"/>
      <c r="AI32" s="78"/>
    </row>
    <row r="33" spans="3:35" ht="15" thickBot="1">
      <c r="C33" s="118"/>
      <c r="D33" s="119"/>
      <c r="E33" s="120"/>
      <c r="F33" s="121"/>
      <c r="G33" s="120"/>
      <c r="H33" s="120"/>
      <c r="I33" s="121"/>
      <c r="J33" s="121"/>
      <c r="K33" s="133"/>
      <c r="L33" s="134"/>
      <c r="M33" s="134"/>
      <c r="N33" s="134"/>
      <c r="O33" s="129"/>
      <c r="P33" s="130"/>
      <c r="Q33" s="131"/>
      <c r="R33" s="131"/>
      <c r="S33" s="131"/>
      <c r="T33" s="129"/>
      <c r="U33" s="135"/>
      <c r="V33" s="133"/>
      <c r="Z33"/>
      <c r="AE33" s="106"/>
      <c r="AF33" s="106"/>
      <c r="AG33" s="106"/>
      <c r="AH33" s="106"/>
      <c r="AI33" s="78"/>
    </row>
    <row r="34" spans="3:35" ht="19.5" thickBot="1" thickTop="1">
      <c r="C34" s="91" t="s">
        <v>49</v>
      </c>
      <c r="D34" s="92">
        <v>38305</v>
      </c>
      <c r="E34" s="93"/>
      <c r="F34" s="94"/>
      <c r="G34" s="93"/>
      <c r="H34" s="95"/>
      <c r="I34" s="94"/>
      <c r="J34" s="96"/>
      <c r="K34" s="133"/>
      <c r="L34" s="153">
        <v>12</v>
      </c>
      <c r="M34" s="98"/>
      <c r="N34" s="99"/>
      <c r="O34" s="100"/>
      <c r="P34" s="101"/>
      <c r="Q34" s="153">
        <f>L34</f>
        <v>12</v>
      </c>
      <c r="R34" s="98"/>
      <c r="S34" s="99"/>
      <c r="T34" s="100"/>
      <c r="U34" s="101"/>
      <c r="V34" s="133"/>
      <c r="Z34"/>
      <c r="AE34" s="106"/>
      <c r="AF34" s="106"/>
      <c r="AG34" s="106"/>
      <c r="AH34" s="106"/>
      <c r="AI34" s="78"/>
    </row>
    <row r="35" spans="1:35" ht="18.75" thickBot="1">
      <c r="A35">
        <v>3</v>
      </c>
      <c r="B35">
        <v>1</v>
      </c>
      <c r="C35" s="118"/>
      <c r="D35" s="92" t="str">
        <f>INDEX($D$2:$D$11,A35)</f>
        <v>I CUCCIOLI</v>
      </c>
      <c r="E35" s="108">
        <v>2</v>
      </c>
      <c r="F35" s="109">
        <v>75.5</v>
      </c>
      <c r="G35" s="93" t="str">
        <f>INDEX($D$2:$D$11,B35)</f>
        <v>VANILLA SKY</v>
      </c>
      <c r="H35" s="108">
        <v>1</v>
      </c>
      <c r="I35" s="110">
        <v>69</v>
      </c>
      <c r="J35" s="96"/>
      <c r="K35" s="133"/>
      <c r="L35" s="111">
        <v>1</v>
      </c>
      <c r="M35" s="102" t="s">
        <v>292</v>
      </c>
      <c r="N35" s="103">
        <v>26</v>
      </c>
      <c r="O35" s="104">
        <v>861.5</v>
      </c>
      <c r="P35" s="112">
        <v>71.79166666666667</v>
      </c>
      <c r="Q35" s="111">
        <v>6</v>
      </c>
      <c r="R35" s="102" t="s">
        <v>23</v>
      </c>
      <c r="S35" s="103">
        <v>17</v>
      </c>
      <c r="T35" s="104">
        <v>835</v>
      </c>
      <c r="U35" s="112">
        <v>69.58333333333333</v>
      </c>
      <c r="V35" s="133"/>
      <c r="Z35"/>
      <c r="AE35" s="106"/>
      <c r="AF35" s="106"/>
      <c r="AG35" s="106"/>
      <c r="AH35" s="106"/>
      <c r="AI35" s="78"/>
    </row>
    <row r="36" spans="1:35" ht="18.75" thickBot="1">
      <c r="A36">
        <v>7</v>
      </c>
      <c r="B36">
        <v>6</v>
      </c>
      <c r="C36" s="118"/>
      <c r="D36" s="92" t="str">
        <f>INDEX($D$2:$D$11,A36)</f>
        <v>SPARTAK MANOWAR</v>
      </c>
      <c r="E36" s="108">
        <v>3</v>
      </c>
      <c r="F36" s="109">
        <v>76</v>
      </c>
      <c r="G36" s="93" t="str">
        <f>INDEX($D$2:$D$11,B36)</f>
        <v>REAL RAL RAL</v>
      </c>
      <c r="H36" s="136">
        <v>0</v>
      </c>
      <c r="I36" s="109">
        <v>63.5</v>
      </c>
      <c r="J36" s="96"/>
      <c r="K36" s="133"/>
      <c r="L36" s="114">
        <v>2</v>
      </c>
      <c r="M36" s="102" t="s">
        <v>108</v>
      </c>
      <c r="N36" s="103">
        <v>25</v>
      </c>
      <c r="O36" s="104">
        <v>865.5</v>
      </c>
      <c r="P36" s="112">
        <v>72.125</v>
      </c>
      <c r="Q36" s="114">
        <v>7</v>
      </c>
      <c r="R36" s="102" t="s">
        <v>28</v>
      </c>
      <c r="S36" s="103">
        <v>14</v>
      </c>
      <c r="T36" s="104">
        <v>809</v>
      </c>
      <c r="U36" s="112">
        <v>67.41666666666667</v>
      </c>
      <c r="V36" s="133"/>
      <c r="Z36"/>
      <c r="AE36" s="106"/>
      <c r="AF36" s="106"/>
      <c r="AG36" s="106"/>
      <c r="AH36" s="106"/>
      <c r="AI36" s="78"/>
    </row>
    <row r="37" spans="1:35" ht="18.75" thickBot="1">
      <c r="A37">
        <v>5</v>
      </c>
      <c r="B37">
        <v>8</v>
      </c>
      <c r="C37" s="118"/>
      <c r="D37" s="92" t="str">
        <f>INDEX($D$2:$D$11,A37)</f>
        <v>ALBATROS</v>
      </c>
      <c r="E37" s="108">
        <v>1</v>
      </c>
      <c r="F37" s="110">
        <v>66.5</v>
      </c>
      <c r="G37" s="93" t="str">
        <f>INDEX($D$2:$D$11,B37)</f>
        <v>TORO LOCO</v>
      </c>
      <c r="H37" s="136">
        <v>2</v>
      </c>
      <c r="I37" s="109">
        <v>71</v>
      </c>
      <c r="J37" s="96"/>
      <c r="K37" s="133"/>
      <c r="L37" s="114">
        <v>3</v>
      </c>
      <c r="M37" s="102" t="s">
        <v>29</v>
      </c>
      <c r="N37" s="103">
        <v>24</v>
      </c>
      <c r="O37" s="104">
        <v>870</v>
      </c>
      <c r="P37" s="112">
        <v>72.5</v>
      </c>
      <c r="Q37" s="114">
        <v>8</v>
      </c>
      <c r="R37" s="102" t="s">
        <v>30</v>
      </c>
      <c r="S37" s="103">
        <v>9</v>
      </c>
      <c r="T37" s="104">
        <v>813.5</v>
      </c>
      <c r="U37" s="112">
        <v>67.79166666666667</v>
      </c>
      <c r="V37" s="133"/>
      <c r="Z37"/>
      <c r="AE37" s="106"/>
      <c r="AF37" s="106"/>
      <c r="AG37" s="106"/>
      <c r="AH37" s="106"/>
      <c r="AI37" s="78"/>
    </row>
    <row r="38" spans="1:35" ht="18.75" thickBot="1">
      <c r="A38">
        <v>4</v>
      </c>
      <c r="B38">
        <v>9</v>
      </c>
      <c r="C38" s="118"/>
      <c r="D38" s="92" t="str">
        <f>INDEX($D$2:$D$11,A38)</f>
        <v>LAUDANO VI PUNIRA'</v>
      </c>
      <c r="E38" s="108">
        <v>0</v>
      </c>
      <c r="F38" s="110">
        <v>64</v>
      </c>
      <c r="G38" s="93" t="str">
        <f>INDEX($D$2:$D$11,B38)</f>
        <v>NEW TIM </v>
      </c>
      <c r="H38" s="136">
        <v>1</v>
      </c>
      <c r="I38" s="109">
        <v>68.5</v>
      </c>
      <c r="J38" s="96"/>
      <c r="K38" s="133"/>
      <c r="L38" s="114">
        <v>4</v>
      </c>
      <c r="M38" s="102" t="s">
        <v>111</v>
      </c>
      <c r="N38" s="103">
        <v>22</v>
      </c>
      <c r="O38" s="104">
        <v>868</v>
      </c>
      <c r="P38" s="112">
        <v>72.33333333333333</v>
      </c>
      <c r="Q38" s="114">
        <v>9</v>
      </c>
      <c r="R38" s="102" t="s">
        <v>242</v>
      </c>
      <c r="S38" s="103">
        <v>7</v>
      </c>
      <c r="T38" s="104">
        <v>813</v>
      </c>
      <c r="U38" s="112">
        <v>67.75</v>
      </c>
      <c r="V38" s="133"/>
      <c r="Z38"/>
      <c r="AE38" s="106"/>
      <c r="AF38" s="106"/>
      <c r="AG38" s="106"/>
      <c r="AH38" s="106"/>
      <c r="AI38" s="78"/>
    </row>
    <row r="39" spans="1:35" ht="18.75" thickBot="1">
      <c r="A39">
        <v>2</v>
      </c>
      <c r="B39">
        <v>10</v>
      </c>
      <c r="C39" s="118"/>
      <c r="D39" s="92" t="str">
        <f>INDEX($D$2:$D$11,A39)</f>
        <v>LES SASICCES</v>
      </c>
      <c r="E39" s="108">
        <v>0</v>
      </c>
      <c r="F39" s="110">
        <v>65</v>
      </c>
      <c r="G39" s="93" t="str">
        <f>INDEX($D$2:$D$11,B39)</f>
        <v>TORMENTINO</v>
      </c>
      <c r="H39" s="136">
        <v>1</v>
      </c>
      <c r="I39" s="109">
        <v>69</v>
      </c>
      <c r="J39" s="96"/>
      <c r="K39" s="133"/>
      <c r="L39" s="115">
        <v>5</v>
      </c>
      <c r="M39" s="116" t="s">
        <v>102</v>
      </c>
      <c r="N39" s="117">
        <v>21</v>
      </c>
      <c r="O39" s="128">
        <v>858.5</v>
      </c>
      <c r="P39" s="154">
        <v>71.54166666666667</v>
      </c>
      <c r="Q39" s="115">
        <v>10</v>
      </c>
      <c r="R39" s="116" t="s">
        <v>27</v>
      </c>
      <c r="S39" s="117">
        <v>3</v>
      </c>
      <c r="T39" s="128">
        <v>732.5</v>
      </c>
      <c r="U39" s="154">
        <v>61.041666666666664</v>
      </c>
      <c r="V39" s="133"/>
      <c r="Z39"/>
      <c r="AE39" s="106"/>
      <c r="AF39" s="106"/>
      <c r="AG39" s="106"/>
      <c r="AH39" s="106"/>
      <c r="AI39" s="78"/>
    </row>
    <row r="40" spans="3:35" ht="15" thickTop="1">
      <c r="C40" s="118"/>
      <c r="D40" s="119"/>
      <c r="E40" s="120"/>
      <c r="F40" s="121"/>
      <c r="G40" s="120"/>
      <c r="H40" s="120"/>
      <c r="I40" s="121"/>
      <c r="J40" s="121"/>
      <c r="K40" s="133"/>
      <c r="L40" s="134"/>
      <c r="M40" s="134"/>
      <c r="N40" s="134"/>
      <c r="O40" s="129"/>
      <c r="P40" s="130"/>
      <c r="Q40" s="131"/>
      <c r="R40" s="131"/>
      <c r="S40" s="131"/>
      <c r="T40" s="129"/>
      <c r="U40" s="135"/>
      <c r="V40" s="133"/>
      <c r="Z40"/>
      <c r="AE40" s="106"/>
      <c r="AF40" s="106"/>
      <c r="AG40" s="106"/>
      <c r="AH40" s="106"/>
      <c r="AI40" s="78"/>
    </row>
    <row r="41" spans="3:26" ht="15" thickBot="1">
      <c r="C41" s="118"/>
      <c r="D41" s="119"/>
      <c r="E41" s="120"/>
      <c r="F41" s="121"/>
      <c r="G41" s="120"/>
      <c r="H41" s="120"/>
      <c r="I41" s="121"/>
      <c r="J41" s="121"/>
      <c r="K41" s="133"/>
      <c r="L41" s="134"/>
      <c r="M41" s="134"/>
      <c r="N41" s="134"/>
      <c r="O41" s="129"/>
      <c r="P41" s="130"/>
      <c r="Q41" s="131"/>
      <c r="R41" s="131"/>
      <c r="S41" s="131"/>
      <c r="T41" s="129"/>
      <c r="U41" s="135"/>
      <c r="V41" s="133"/>
      <c r="Z41"/>
    </row>
    <row r="42" spans="3:30" ht="19.5" thickBot="1" thickTop="1">
      <c r="C42" s="91" t="s">
        <v>50</v>
      </c>
      <c r="D42" s="92">
        <v>38319</v>
      </c>
      <c r="E42" s="93"/>
      <c r="F42" s="94"/>
      <c r="G42" s="93"/>
      <c r="H42" s="95"/>
      <c r="I42" s="94"/>
      <c r="J42" s="96"/>
      <c r="K42" s="133"/>
      <c r="L42" s="153">
        <v>13</v>
      </c>
      <c r="M42" s="98"/>
      <c r="N42" s="99"/>
      <c r="O42" s="100"/>
      <c r="P42" s="101"/>
      <c r="Q42" s="153">
        <f>L42</f>
        <v>13</v>
      </c>
      <c r="R42" s="98"/>
      <c r="S42" s="99"/>
      <c r="T42" s="100"/>
      <c r="U42" s="101"/>
      <c r="V42" s="133"/>
      <c r="Z42"/>
      <c r="AD42" s="137"/>
    </row>
    <row r="43" spans="1:30" ht="18.75" thickBot="1">
      <c r="A43">
        <v>2</v>
      </c>
      <c r="B43">
        <v>3</v>
      </c>
      <c r="C43" s="118"/>
      <c r="D43" s="92" t="str">
        <f>INDEX($D$2:$D$11,A43)</f>
        <v>LES SASICCES</v>
      </c>
      <c r="E43" s="108">
        <v>1</v>
      </c>
      <c r="F43" s="109">
        <v>69.5</v>
      </c>
      <c r="G43" s="93" t="str">
        <f>INDEX($D$2:$D$11,B43)</f>
        <v>I CUCCIOLI</v>
      </c>
      <c r="H43" s="108">
        <v>1</v>
      </c>
      <c r="I43" s="110">
        <v>72</v>
      </c>
      <c r="J43" s="96"/>
      <c r="K43" s="133"/>
      <c r="L43" s="111">
        <v>1</v>
      </c>
      <c r="M43" s="102" t="s">
        <v>292</v>
      </c>
      <c r="N43" s="103">
        <v>29</v>
      </c>
      <c r="O43" s="104">
        <v>940.5</v>
      </c>
      <c r="P43" s="112">
        <v>72.34615384615384</v>
      </c>
      <c r="Q43" s="111">
        <v>6</v>
      </c>
      <c r="R43" s="102" t="s">
        <v>23</v>
      </c>
      <c r="S43" s="103">
        <v>17</v>
      </c>
      <c r="T43" s="104">
        <v>906</v>
      </c>
      <c r="U43" s="112">
        <v>69.6923076923077</v>
      </c>
      <c r="V43" s="133"/>
      <c r="Z43"/>
      <c r="AD43" s="137"/>
    </row>
    <row r="44" spans="1:30" ht="18.75" thickBot="1">
      <c r="A44">
        <v>1</v>
      </c>
      <c r="B44">
        <v>4</v>
      </c>
      <c r="C44" s="118"/>
      <c r="D44" s="92" t="str">
        <f>INDEX($D$2:$D$11,A44)</f>
        <v>VANILLA SKY</v>
      </c>
      <c r="E44" s="108">
        <v>2</v>
      </c>
      <c r="F44" s="109">
        <v>72</v>
      </c>
      <c r="G44" s="93" t="str">
        <f>INDEX($D$2:$D$11,B44)</f>
        <v>LAUDANO VI PUNIRA'</v>
      </c>
      <c r="H44" s="136">
        <v>3</v>
      </c>
      <c r="I44" s="109">
        <v>79</v>
      </c>
      <c r="J44" s="96"/>
      <c r="K44" s="133"/>
      <c r="L44" s="114">
        <v>2</v>
      </c>
      <c r="M44" s="102" t="s">
        <v>108</v>
      </c>
      <c r="N44" s="103">
        <v>28</v>
      </c>
      <c r="O44" s="104">
        <v>942</v>
      </c>
      <c r="P44" s="112">
        <v>72.46153846153847</v>
      </c>
      <c r="Q44" s="114">
        <v>7</v>
      </c>
      <c r="R44" s="102" t="s">
        <v>28</v>
      </c>
      <c r="S44" s="103">
        <v>17</v>
      </c>
      <c r="T44" s="104">
        <v>888</v>
      </c>
      <c r="U44" s="112">
        <v>68.3076923076923</v>
      </c>
      <c r="V44" s="133"/>
      <c r="Z44"/>
      <c r="AD44" s="137"/>
    </row>
    <row r="45" spans="1:30" ht="18.75" thickBot="1">
      <c r="A45">
        <v>9</v>
      </c>
      <c r="B45">
        <v>5</v>
      </c>
      <c r="C45" s="118"/>
      <c r="D45" s="92" t="str">
        <f>INDEX($D$2:$D$11,A45)</f>
        <v>NEW TIM </v>
      </c>
      <c r="E45" s="108">
        <v>3</v>
      </c>
      <c r="F45" s="110">
        <v>79</v>
      </c>
      <c r="G45" s="93" t="str">
        <f>INDEX($D$2:$D$11,B45)</f>
        <v>ALBATROS</v>
      </c>
      <c r="H45" s="136">
        <v>0</v>
      </c>
      <c r="I45" s="109">
        <v>63.5</v>
      </c>
      <c r="J45" s="96"/>
      <c r="K45" s="133"/>
      <c r="L45" s="114">
        <v>3</v>
      </c>
      <c r="M45" s="102" t="s">
        <v>29</v>
      </c>
      <c r="N45" s="103">
        <v>27</v>
      </c>
      <c r="O45" s="104">
        <v>944.5</v>
      </c>
      <c r="P45" s="112">
        <v>72.65384615384616</v>
      </c>
      <c r="Q45" s="114">
        <v>8</v>
      </c>
      <c r="R45" s="102" t="s">
        <v>30</v>
      </c>
      <c r="S45" s="103">
        <v>9</v>
      </c>
      <c r="T45" s="104">
        <v>877</v>
      </c>
      <c r="U45" s="112">
        <v>67.46153846153847</v>
      </c>
      <c r="V45" s="133"/>
      <c r="Z45"/>
      <c r="AD45" s="137"/>
    </row>
    <row r="46" spans="1:30" ht="18.75" thickBot="1">
      <c r="A46">
        <v>8</v>
      </c>
      <c r="B46">
        <v>6</v>
      </c>
      <c r="C46" s="118"/>
      <c r="D46" s="92" t="str">
        <f>INDEX($D$2:$D$11,A46)</f>
        <v>TORO LOCO</v>
      </c>
      <c r="E46" s="108">
        <v>3</v>
      </c>
      <c r="F46" s="110">
        <v>74.5</v>
      </c>
      <c r="G46" s="93" t="str">
        <f>INDEX($D$2:$D$11,B46)</f>
        <v>REAL RAL RAL</v>
      </c>
      <c r="H46" s="136">
        <v>0</v>
      </c>
      <c r="I46" s="109">
        <v>61</v>
      </c>
      <c r="J46" s="96"/>
      <c r="K46" s="133"/>
      <c r="L46" s="114">
        <v>4</v>
      </c>
      <c r="M46" s="102" t="s">
        <v>111</v>
      </c>
      <c r="N46" s="103">
        <v>23</v>
      </c>
      <c r="O46" s="104">
        <v>940</v>
      </c>
      <c r="P46" s="112">
        <v>72.3076923076923</v>
      </c>
      <c r="Q46" s="114">
        <v>9</v>
      </c>
      <c r="R46" s="102" t="s">
        <v>242</v>
      </c>
      <c r="S46" s="103">
        <v>7</v>
      </c>
      <c r="T46" s="104">
        <v>874</v>
      </c>
      <c r="U46" s="112">
        <v>67.23076923076923</v>
      </c>
      <c r="V46" s="133"/>
      <c r="Z46"/>
      <c r="AD46" s="137"/>
    </row>
    <row r="47" spans="1:30" ht="18.75" thickBot="1">
      <c r="A47">
        <v>10</v>
      </c>
      <c r="B47">
        <v>7</v>
      </c>
      <c r="C47" s="118"/>
      <c r="D47" s="92" t="str">
        <f>INDEX($D$2:$D$11,A47)</f>
        <v>TORMENTINO</v>
      </c>
      <c r="E47" s="108">
        <v>1</v>
      </c>
      <c r="F47" s="110">
        <v>71</v>
      </c>
      <c r="G47" s="93" t="str">
        <f>INDEX($D$2:$D$11,B47)</f>
        <v>SPARTAK MANOWAR</v>
      </c>
      <c r="H47" s="136">
        <v>2</v>
      </c>
      <c r="I47" s="109">
        <v>76.5</v>
      </c>
      <c r="J47" s="96"/>
      <c r="K47" s="133"/>
      <c r="L47" s="115">
        <v>5</v>
      </c>
      <c r="M47" s="116" t="s">
        <v>102</v>
      </c>
      <c r="N47" s="117">
        <v>21</v>
      </c>
      <c r="O47" s="128">
        <v>930.5</v>
      </c>
      <c r="P47" s="154">
        <v>71.57692307692308</v>
      </c>
      <c r="Q47" s="115">
        <v>10</v>
      </c>
      <c r="R47" s="116" t="s">
        <v>27</v>
      </c>
      <c r="S47" s="117">
        <v>4</v>
      </c>
      <c r="T47" s="128">
        <v>802</v>
      </c>
      <c r="U47" s="154">
        <v>61.69230769230769</v>
      </c>
      <c r="V47" s="133"/>
      <c r="Z47"/>
      <c r="AD47" s="137"/>
    </row>
    <row r="48" spans="3:30" ht="15" thickTop="1">
      <c r="C48" s="118"/>
      <c r="D48" s="119"/>
      <c r="E48" s="120"/>
      <c r="F48" s="121"/>
      <c r="G48" s="120"/>
      <c r="H48" s="120"/>
      <c r="I48" s="121"/>
      <c r="J48" s="121"/>
      <c r="K48" s="133"/>
      <c r="L48" s="134"/>
      <c r="M48" s="134"/>
      <c r="N48" s="134"/>
      <c r="O48" s="129"/>
      <c r="P48" s="130"/>
      <c r="Q48" s="131"/>
      <c r="R48" s="131"/>
      <c r="S48" s="131"/>
      <c r="T48" s="129"/>
      <c r="U48" s="135"/>
      <c r="V48" s="133"/>
      <c r="Z48"/>
      <c r="AD48" s="137"/>
    </row>
    <row r="49" spans="3:30" ht="15" thickBot="1">
      <c r="C49" s="118"/>
      <c r="D49" s="119"/>
      <c r="E49" s="120"/>
      <c r="F49" s="121"/>
      <c r="G49" s="120"/>
      <c r="H49" s="120"/>
      <c r="I49" s="121"/>
      <c r="J49" s="121"/>
      <c r="K49" s="133"/>
      <c r="L49" s="134"/>
      <c r="M49" s="134"/>
      <c r="N49" s="134"/>
      <c r="O49" s="129"/>
      <c r="P49" s="130"/>
      <c r="Q49" s="131"/>
      <c r="R49" s="131"/>
      <c r="S49" s="131"/>
      <c r="T49" s="129"/>
      <c r="U49" s="135"/>
      <c r="V49" s="133"/>
      <c r="Z49"/>
      <c r="AD49" s="137"/>
    </row>
    <row r="50" spans="3:30" ht="19.5" thickBot="1" thickTop="1">
      <c r="C50" s="91" t="s">
        <v>51</v>
      </c>
      <c r="D50" s="92">
        <v>38326</v>
      </c>
      <c r="E50" s="93"/>
      <c r="F50" s="94"/>
      <c r="G50" s="93"/>
      <c r="H50" s="95"/>
      <c r="I50" s="94"/>
      <c r="J50" s="96"/>
      <c r="K50" s="133"/>
      <c r="L50" s="153">
        <v>14</v>
      </c>
      <c r="M50" s="98"/>
      <c r="N50" s="99"/>
      <c r="O50" s="100"/>
      <c r="P50" s="101"/>
      <c r="Q50" s="153">
        <f>L50</f>
        <v>14</v>
      </c>
      <c r="R50" s="98"/>
      <c r="S50" s="99"/>
      <c r="T50" s="100"/>
      <c r="U50" s="101"/>
      <c r="V50" s="133"/>
      <c r="Z50"/>
      <c r="AD50" s="137"/>
    </row>
    <row r="51" spans="1:30" ht="18.75" thickBot="1">
      <c r="A51">
        <v>5</v>
      </c>
      <c r="B51">
        <v>1</v>
      </c>
      <c r="C51" s="118"/>
      <c r="D51" s="92" t="str">
        <f>INDEX($D$2:$D$11,A51)</f>
        <v>ALBATROS</v>
      </c>
      <c r="E51" s="108">
        <v>1</v>
      </c>
      <c r="F51" s="109">
        <v>70</v>
      </c>
      <c r="G51" s="93" t="str">
        <f>INDEX($D$2:$D$11,B51)</f>
        <v>VANILLA SKY</v>
      </c>
      <c r="H51" s="108">
        <v>1</v>
      </c>
      <c r="I51" s="110">
        <v>73</v>
      </c>
      <c r="J51" s="96"/>
      <c r="K51" s="133"/>
      <c r="L51" s="111">
        <v>1</v>
      </c>
      <c r="M51" s="102" t="s">
        <v>108</v>
      </c>
      <c r="N51" s="103">
        <v>29</v>
      </c>
      <c r="O51" s="104">
        <v>1018</v>
      </c>
      <c r="P51" s="112">
        <v>72.71428571428571</v>
      </c>
      <c r="Q51" s="111">
        <v>6</v>
      </c>
      <c r="R51" s="102" t="s">
        <v>28</v>
      </c>
      <c r="S51" s="103">
        <v>20</v>
      </c>
      <c r="T51" s="104">
        <v>965.5</v>
      </c>
      <c r="U51" s="112">
        <v>68.96428571428571</v>
      </c>
      <c r="V51" s="133"/>
      <c r="Z51"/>
      <c r="AD51" s="137"/>
    </row>
    <row r="52" spans="1:26" ht="18.75" thickBot="1">
      <c r="A52">
        <v>4</v>
      </c>
      <c r="B52">
        <v>2</v>
      </c>
      <c r="C52" s="118"/>
      <c r="D52" s="92" t="str">
        <f>INDEX($D$2:$D$11,A52)</f>
        <v>LAUDANO VI PUNIRA'</v>
      </c>
      <c r="E52" s="108">
        <v>6</v>
      </c>
      <c r="F52" s="109">
        <v>77.5</v>
      </c>
      <c r="G52" s="93" t="str">
        <f>INDEX($D$2:$D$11,B52)</f>
        <v>LES SASICCES</v>
      </c>
      <c r="H52" s="108">
        <v>0</v>
      </c>
      <c r="I52" s="109">
        <v>53</v>
      </c>
      <c r="J52" s="96"/>
      <c r="K52" s="133"/>
      <c r="L52" s="114">
        <v>2</v>
      </c>
      <c r="M52" s="102" t="s">
        <v>292</v>
      </c>
      <c r="N52" s="103">
        <v>29</v>
      </c>
      <c r="O52" s="104">
        <v>1011</v>
      </c>
      <c r="P52" s="112">
        <v>72.21428571428571</v>
      </c>
      <c r="Q52" s="114">
        <v>7</v>
      </c>
      <c r="R52" s="102" t="s">
        <v>23</v>
      </c>
      <c r="S52" s="103">
        <v>18</v>
      </c>
      <c r="T52" s="104">
        <v>973</v>
      </c>
      <c r="U52" s="112">
        <v>69.5</v>
      </c>
      <c r="V52" s="133"/>
      <c r="Z52"/>
    </row>
    <row r="53" spans="1:26" ht="18.75" thickBot="1">
      <c r="A53">
        <v>7</v>
      </c>
      <c r="B53">
        <v>8</v>
      </c>
      <c r="C53" s="118"/>
      <c r="D53" s="92" t="str">
        <f>INDEX($D$2:$D$11,A53)</f>
        <v>SPARTAK MANOWAR</v>
      </c>
      <c r="E53" s="108">
        <v>2</v>
      </c>
      <c r="F53" s="110">
        <v>76</v>
      </c>
      <c r="G53" s="93" t="str">
        <f>INDEX($D$2:$D$11,B53)</f>
        <v>TORO LOCO</v>
      </c>
      <c r="H53" s="108">
        <v>2</v>
      </c>
      <c r="I53" s="109">
        <v>76</v>
      </c>
      <c r="J53" s="96"/>
      <c r="K53" s="133"/>
      <c r="L53" s="114">
        <v>3</v>
      </c>
      <c r="M53" s="102" t="s">
        <v>29</v>
      </c>
      <c r="N53" s="103">
        <v>28</v>
      </c>
      <c r="O53" s="104">
        <v>1020.5</v>
      </c>
      <c r="P53" s="112">
        <v>72.89285714285714</v>
      </c>
      <c r="Q53" s="114">
        <v>8</v>
      </c>
      <c r="R53" s="102" t="s">
        <v>242</v>
      </c>
      <c r="S53" s="103">
        <v>10</v>
      </c>
      <c r="T53" s="104">
        <v>949.5</v>
      </c>
      <c r="U53" s="112">
        <v>67.82142857142857</v>
      </c>
      <c r="V53" s="133"/>
      <c r="Z53"/>
    </row>
    <row r="54" spans="1:26" ht="18.75" thickBot="1">
      <c r="A54">
        <v>6</v>
      </c>
      <c r="B54">
        <v>9</v>
      </c>
      <c r="C54" s="118"/>
      <c r="D54" s="92" t="str">
        <f>INDEX($D$2:$D$11,A54)</f>
        <v>REAL RAL RAL</v>
      </c>
      <c r="E54" s="108">
        <v>2</v>
      </c>
      <c r="F54" s="110">
        <v>75.5</v>
      </c>
      <c r="G54" s="93" t="str">
        <f>INDEX($D$2:$D$11,B54)</f>
        <v>NEW TIM </v>
      </c>
      <c r="H54" s="108">
        <v>1</v>
      </c>
      <c r="I54" s="109">
        <v>70.5</v>
      </c>
      <c r="J54" s="96"/>
      <c r="K54" s="133"/>
      <c r="L54" s="114">
        <v>4</v>
      </c>
      <c r="M54" s="102" t="s">
        <v>111</v>
      </c>
      <c r="N54" s="103">
        <v>24</v>
      </c>
      <c r="O54" s="104">
        <v>1009.5</v>
      </c>
      <c r="P54" s="112">
        <v>72.10714285714286</v>
      </c>
      <c r="Q54" s="114">
        <v>9</v>
      </c>
      <c r="R54" s="102" t="s">
        <v>30</v>
      </c>
      <c r="S54" s="103">
        <v>10</v>
      </c>
      <c r="T54" s="104">
        <v>947</v>
      </c>
      <c r="U54" s="112">
        <v>67.64285714285714</v>
      </c>
      <c r="V54" s="133"/>
      <c r="Z54"/>
    </row>
    <row r="55" spans="1:26" ht="18.75" thickBot="1">
      <c r="A55">
        <v>3</v>
      </c>
      <c r="B55">
        <v>10</v>
      </c>
      <c r="C55" s="118"/>
      <c r="D55" s="92" t="str">
        <f>INDEX($D$2:$D$11,A55)</f>
        <v>I CUCCIOLI</v>
      </c>
      <c r="E55" s="108">
        <v>1</v>
      </c>
      <c r="F55" s="110">
        <v>69.5</v>
      </c>
      <c r="G55" s="93" t="str">
        <f>INDEX($D$2:$D$11,B55)</f>
        <v>TORMENTINO</v>
      </c>
      <c r="H55" s="108">
        <v>1</v>
      </c>
      <c r="I55" s="109">
        <v>67</v>
      </c>
      <c r="J55" s="96"/>
      <c r="K55" s="133"/>
      <c r="L55" s="115">
        <v>5</v>
      </c>
      <c r="M55" s="116" t="s">
        <v>102</v>
      </c>
      <c r="N55" s="117">
        <v>22</v>
      </c>
      <c r="O55" s="128">
        <v>1003.5</v>
      </c>
      <c r="P55" s="154">
        <v>71.67857142857143</v>
      </c>
      <c r="Q55" s="115">
        <v>10</v>
      </c>
      <c r="R55" s="116" t="s">
        <v>27</v>
      </c>
      <c r="S55" s="117">
        <v>4</v>
      </c>
      <c r="T55" s="128">
        <v>855</v>
      </c>
      <c r="U55" s="154">
        <v>61.07142857142857</v>
      </c>
      <c r="V55" s="133"/>
      <c r="Z55"/>
    </row>
    <row r="56" spans="3:26" ht="15" thickTop="1">
      <c r="C56" s="118"/>
      <c r="D56" s="119"/>
      <c r="E56" s="120"/>
      <c r="F56" s="121"/>
      <c r="G56" s="120"/>
      <c r="H56" s="120"/>
      <c r="I56" s="121"/>
      <c r="J56" s="121"/>
      <c r="K56" s="133"/>
      <c r="L56" s="134"/>
      <c r="M56"/>
      <c r="N56"/>
      <c r="P56" s="76"/>
      <c r="Q56" s="131"/>
      <c r="R56" s="131"/>
      <c r="S56" s="131"/>
      <c r="T56" s="129"/>
      <c r="U56" s="135"/>
      <c r="V56" s="133"/>
      <c r="Z56"/>
    </row>
    <row r="57" spans="3:26" ht="15" thickBot="1">
      <c r="C57" s="118"/>
      <c r="D57" s="119"/>
      <c r="E57" s="120"/>
      <c r="F57" s="121"/>
      <c r="G57" s="120"/>
      <c r="H57" s="120"/>
      <c r="I57" s="121"/>
      <c r="J57" s="121"/>
      <c r="K57" s="133"/>
      <c r="L57" s="134"/>
      <c r="M57"/>
      <c r="N57"/>
      <c r="P57" s="76"/>
      <c r="Q57" s="131"/>
      <c r="R57" s="131"/>
      <c r="S57" s="131"/>
      <c r="T57" s="129"/>
      <c r="U57" s="135"/>
      <c r="V57" s="133"/>
      <c r="Z57"/>
    </row>
    <row r="58" spans="3:26" ht="19.5" thickBot="1" thickTop="1">
      <c r="C58" s="91" t="s">
        <v>52</v>
      </c>
      <c r="D58" s="92">
        <v>38333</v>
      </c>
      <c r="E58" s="93"/>
      <c r="F58" s="94"/>
      <c r="G58" s="93"/>
      <c r="H58" s="95"/>
      <c r="I58" s="94"/>
      <c r="J58" s="96"/>
      <c r="K58" s="133"/>
      <c r="L58" s="153">
        <v>15</v>
      </c>
      <c r="M58" s="98"/>
      <c r="N58" s="99"/>
      <c r="O58" s="100"/>
      <c r="P58" s="101"/>
      <c r="Q58" s="153">
        <f>L58</f>
        <v>15</v>
      </c>
      <c r="R58" s="98"/>
      <c r="S58" s="99"/>
      <c r="T58" s="100"/>
      <c r="U58" s="101"/>
      <c r="V58" s="133"/>
      <c r="Z58"/>
    </row>
    <row r="59" spans="1:26" ht="18.75" thickBot="1">
      <c r="A59">
        <v>3</v>
      </c>
      <c r="B59">
        <v>4</v>
      </c>
      <c r="C59" s="118"/>
      <c r="D59" s="92" t="str">
        <f>INDEX($D$2:$D$11,A59)</f>
        <v>I CUCCIOLI</v>
      </c>
      <c r="E59" s="108">
        <v>3</v>
      </c>
      <c r="F59" s="109">
        <v>76</v>
      </c>
      <c r="G59" s="93" t="str">
        <f>INDEX($D$2:$D$11,B59)</f>
        <v>LAUDANO VI PUNIRA'</v>
      </c>
      <c r="H59" s="108">
        <v>0</v>
      </c>
      <c r="I59" s="110">
        <v>62.5</v>
      </c>
      <c r="J59" s="96"/>
      <c r="K59" s="133"/>
      <c r="L59" s="111">
        <v>1</v>
      </c>
      <c r="M59" s="102" t="s">
        <v>108</v>
      </c>
      <c r="N59" s="103">
        <v>30</v>
      </c>
      <c r="O59" s="104">
        <v>1088</v>
      </c>
      <c r="P59" s="112">
        <v>72.53333333333333</v>
      </c>
      <c r="Q59" s="111">
        <v>6</v>
      </c>
      <c r="R59" s="102" t="s">
        <v>23</v>
      </c>
      <c r="S59" s="103">
        <v>21</v>
      </c>
      <c r="T59" s="104">
        <v>1053</v>
      </c>
      <c r="U59" s="112">
        <v>70.2</v>
      </c>
      <c r="V59" s="133"/>
      <c r="Z59"/>
    </row>
    <row r="60" spans="1:26" ht="18.75" thickBot="1">
      <c r="A60">
        <v>2</v>
      </c>
      <c r="B60">
        <v>5</v>
      </c>
      <c r="C60" s="118"/>
      <c r="D60" s="92" t="str">
        <f>INDEX($D$2:$D$11,A60)</f>
        <v>LES SASICCES</v>
      </c>
      <c r="E60" s="108">
        <v>0</v>
      </c>
      <c r="F60" s="109">
        <v>51</v>
      </c>
      <c r="G60" s="93" t="str">
        <f>INDEX($D$2:$D$11,B60)</f>
        <v>ALBATROS</v>
      </c>
      <c r="H60" s="108">
        <v>7</v>
      </c>
      <c r="I60" s="109">
        <v>82</v>
      </c>
      <c r="J60" s="96"/>
      <c r="K60" s="138"/>
      <c r="L60" s="114">
        <v>2</v>
      </c>
      <c r="M60" s="102" t="s">
        <v>292</v>
      </c>
      <c r="N60" s="103">
        <v>30</v>
      </c>
      <c r="O60" s="104">
        <v>1080</v>
      </c>
      <c r="P60" s="112">
        <v>72</v>
      </c>
      <c r="Q60" s="114">
        <v>7</v>
      </c>
      <c r="R60" s="102" t="s">
        <v>28</v>
      </c>
      <c r="S60" s="103">
        <v>20</v>
      </c>
      <c r="T60" s="104">
        <v>1028</v>
      </c>
      <c r="U60" s="112">
        <v>68.53333333333333</v>
      </c>
      <c r="V60" s="138"/>
      <c r="Z60"/>
    </row>
    <row r="61" spans="1:26" ht="18.75" thickBot="1">
      <c r="A61">
        <v>1</v>
      </c>
      <c r="B61">
        <v>6</v>
      </c>
      <c r="C61" s="118"/>
      <c r="D61" s="92" t="str">
        <f>INDEX($D$2:$D$11,A61)</f>
        <v>VANILLA SKY</v>
      </c>
      <c r="E61" s="108">
        <v>3</v>
      </c>
      <c r="F61" s="110">
        <v>76</v>
      </c>
      <c r="G61" s="93" t="str">
        <f>INDEX($D$2:$D$11,B61)</f>
        <v>REAL RAL RAL</v>
      </c>
      <c r="H61" s="108">
        <v>1</v>
      </c>
      <c r="I61" s="109">
        <v>66.5</v>
      </c>
      <c r="J61" s="96"/>
      <c r="K61" s="138"/>
      <c r="L61" s="114">
        <v>3</v>
      </c>
      <c r="M61" s="102" t="s">
        <v>29</v>
      </c>
      <c r="N61" s="103">
        <v>28</v>
      </c>
      <c r="O61" s="104">
        <v>1092</v>
      </c>
      <c r="P61" s="112">
        <v>72.8</v>
      </c>
      <c r="Q61" s="114">
        <v>8</v>
      </c>
      <c r="R61" s="102" t="s">
        <v>30</v>
      </c>
      <c r="S61" s="103">
        <v>13</v>
      </c>
      <c r="T61" s="104">
        <v>1029</v>
      </c>
      <c r="U61" s="112">
        <v>68.6</v>
      </c>
      <c r="V61" s="138"/>
      <c r="Z61"/>
    </row>
    <row r="62" spans="1:26" ht="18.75" thickBot="1">
      <c r="A62">
        <v>9</v>
      </c>
      <c r="B62">
        <v>7</v>
      </c>
      <c r="C62" s="118"/>
      <c r="D62" s="92" t="str">
        <f>INDEX($D$2:$D$11,A62)</f>
        <v>NEW TIM </v>
      </c>
      <c r="E62" s="108">
        <v>1</v>
      </c>
      <c r="F62" s="110">
        <v>69</v>
      </c>
      <c r="G62" s="93" t="str">
        <f>INDEX($D$2:$D$11,B62)</f>
        <v>SPARTAK MANOWAR</v>
      </c>
      <c r="H62" s="108">
        <v>1</v>
      </c>
      <c r="I62" s="109">
        <v>70</v>
      </c>
      <c r="J62" s="96"/>
      <c r="K62" s="138"/>
      <c r="L62" s="114">
        <v>4</v>
      </c>
      <c r="M62" s="102" t="s">
        <v>111</v>
      </c>
      <c r="N62" s="103">
        <v>27</v>
      </c>
      <c r="O62" s="104">
        <v>1085.5</v>
      </c>
      <c r="P62" s="112">
        <v>72.36666666666666</v>
      </c>
      <c r="Q62" s="114">
        <v>9</v>
      </c>
      <c r="R62" s="102" t="s">
        <v>242</v>
      </c>
      <c r="S62" s="103">
        <v>10</v>
      </c>
      <c r="T62" s="104">
        <v>1016</v>
      </c>
      <c r="U62" s="112">
        <v>67.73333333333333</v>
      </c>
      <c r="V62" s="138"/>
      <c r="Z62"/>
    </row>
    <row r="63" spans="1:26" ht="18.75" thickBot="1">
      <c r="A63">
        <v>10</v>
      </c>
      <c r="B63">
        <v>8</v>
      </c>
      <c r="C63" s="118"/>
      <c r="D63" s="92" t="str">
        <f>INDEX($D$2:$D$11,A63)</f>
        <v>TORMENTINO</v>
      </c>
      <c r="E63" s="108">
        <v>3</v>
      </c>
      <c r="F63" s="110">
        <v>80</v>
      </c>
      <c r="G63" s="93" t="str">
        <f>INDEX($D$2:$D$11,B63)</f>
        <v>TORO LOCO</v>
      </c>
      <c r="H63" s="108">
        <v>1</v>
      </c>
      <c r="I63" s="109">
        <v>69.5</v>
      </c>
      <c r="J63" s="96"/>
      <c r="K63" s="138"/>
      <c r="L63" s="115">
        <v>5</v>
      </c>
      <c r="M63" s="116" t="s">
        <v>102</v>
      </c>
      <c r="N63" s="117">
        <v>25</v>
      </c>
      <c r="O63" s="128">
        <v>1079.5</v>
      </c>
      <c r="P63" s="154">
        <v>71.96666666666667</v>
      </c>
      <c r="Q63" s="115">
        <v>10</v>
      </c>
      <c r="R63" s="116" t="s">
        <v>27</v>
      </c>
      <c r="S63" s="117">
        <v>4</v>
      </c>
      <c r="T63" s="128">
        <v>906</v>
      </c>
      <c r="U63" s="154">
        <v>60.4</v>
      </c>
      <c r="V63" s="138"/>
      <c r="Z63"/>
    </row>
    <row r="64" spans="3:26" ht="15" thickTop="1">
      <c r="C64" s="118"/>
      <c r="D64" s="119"/>
      <c r="E64" s="120"/>
      <c r="F64" s="121"/>
      <c r="G64" s="120"/>
      <c r="H64" s="120"/>
      <c r="I64" s="121"/>
      <c r="J64" s="121"/>
      <c r="K64" s="138"/>
      <c r="L64" s="139"/>
      <c r="M64" s="139"/>
      <c r="N64" s="139"/>
      <c r="O64" s="140"/>
      <c r="P64" s="141"/>
      <c r="Q64" s="142"/>
      <c r="R64" s="142"/>
      <c r="S64" s="142"/>
      <c r="T64" s="140"/>
      <c r="U64" s="143"/>
      <c r="V64" s="138"/>
      <c r="Z64"/>
    </row>
    <row r="65" spans="3:26" ht="15" customHeight="1" thickBot="1">
      <c r="C65" s="118"/>
      <c r="D65" s="119"/>
      <c r="E65" s="120"/>
      <c r="F65" s="121"/>
      <c r="G65" s="120"/>
      <c r="H65" s="120"/>
      <c r="I65" s="121"/>
      <c r="J65" s="121"/>
      <c r="K65" s="138"/>
      <c r="L65" s="139"/>
      <c r="M65"/>
      <c r="N65"/>
      <c r="P65" s="141"/>
      <c r="Q65" s="142"/>
      <c r="R65" s="142"/>
      <c r="S65" s="142"/>
      <c r="T65" s="140"/>
      <c r="U65" s="143"/>
      <c r="V65" s="138"/>
      <c r="Z65"/>
    </row>
    <row r="66" spans="3:22" ht="15.75" customHeight="1" thickBot="1" thickTop="1">
      <c r="C66" s="91" t="s">
        <v>53</v>
      </c>
      <c r="D66" s="92">
        <v>38340</v>
      </c>
      <c r="E66" s="93"/>
      <c r="F66" s="94"/>
      <c r="G66" s="93"/>
      <c r="H66" s="95"/>
      <c r="I66" s="94"/>
      <c r="J66" s="96"/>
      <c r="K66" s="138"/>
      <c r="L66" s="153">
        <v>16</v>
      </c>
      <c r="M66" s="98"/>
      <c r="N66" s="99"/>
      <c r="O66" s="100"/>
      <c r="P66" s="101"/>
      <c r="Q66" s="153">
        <f>L66</f>
        <v>16</v>
      </c>
      <c r="R66" s="98"/>
      <c r="S66" s="99"/>
      <c r="T66" s="100"/>
      <c r="U66" s="101"/>
      <c r="V66" s="138"/>
    </row>
    <row r="67" spans="1:22" ht="18.75" thickBot="1">
      <c r="A67">
        <v>7</v>
      </c>
      <c r="B67">
        <v>1</v>
      </c>
      <c r="C67" s="118"/>
      <c r="D67" s="92" t="str">
        <f>INDEX($D$2:$D$11,A67)</f>
        <v>SPARTAK MANOWAR</v>
      </c>
      <c r="E67" s="108">
        <v>1</v>
      </c>
      <c r="F67" s="109">
        <v>68.5</v>
      </c>
      <c r="G67" s="93" t="str">
        <f>INDEX($D$2:$D$11,B67)</f>
        <v>VANILLA SKY</v>
      </c>
      <c r="H67" s="108">
        <v>1</v>
      </c>
      <c r="I67" s="109">
        <v>68</v>
      </c>
      <c r="J67" s="96"/>
      <c r="K67" s="138"/>
      <c r="L67" s="111">
        <v>1</v>
      </c>
      <c r="M67" s="102" t="s">
        <v>292</v>
      </c>
      <c r="N67" s="103">
        <v>31</v>
      </c>
      <c r="O67" s="104">
        <v>1157.5</v>
      </c>
      <c r="P67" s="112">
        <v>72.34375</v>
      </c>
      <c r="Q67" s="111">
        <v>6</v>
      </c>
      <c r="R67" s="102" t="s">
        <v>28</v>
      </c>
      <c r="S67" s="103">
        <v>23</v>
      </c>
      <c r="T67" s="104">
        <v>1107.5</v>
      </c>
      <c r="U67" s="112">
        <v>69.21875</v>
      </c>
      <c r="V67" s="138"/>
    </row>
    <row r="68" spans="1:22" ht="18.75" thickBot="1">
      <c r="A68">
        <v>6</v>
      </c>
      <c r="B68">
        <v>2</v>
      </c>
      <c r="C68" s="118"/>
      <c r="D68" s="92" t="str">
        <f>INDEX($D$2:$D$11,A68)</f>
        <v>REAL RAL RAL</v>
      </c>
      <c r="E68" s="108">
        <v>6</v>
      </c>
      <c r="F68" s="109">
        <v>80</v>
      </c>
      <c r="G68" s="93" t="str">
        <f>INDEX($D$2:$D$11,B68)</f>
        <v>LES SASICCES</v>
      </c>
      <c r="H68" s="108">
        <v>0</v>
      </c>
      <c r="I68" s="109">
        <v>55.5</v>
      </c>
      <c r="J68" s="96"/>
      <c r="K68" s="138"/>
      <c r="L68" s="114">
        <v>2</v>
      </c>
      <c r="M68" s="102" t="s">
        <v>108</v>
      </c>
      <c r="N68" s="103">
        <v>31</v>
      </c>
      <c r="O68" s="104">
        <v>1156.5</v>
      </c>
      <c r="P68" s="112">
        <v>72.28125</v>
      </c>
      <c r="Q68" s="114">
        <v>7</v>
      </c>
      <c r="R68" s="102" t="s">
        <v>23</v>
      </c>
      <c r="S68" s="103">
        <v>21</v>
      </c>
      <c r="T68" s="104">
        <v>1127.5</v>
      </c>
      <c r="U68" s="112">
        <v>70.46875</v>
      </c>
      <c r="V68" s="138"/>
    </row>
    <row r="69" spans="1:22" ht="18.75" thickBot="1">
      <c r="A69">
        <v>5</v>
      </c>
      <c r="B69">
        <v>3</v>
      </c>
      <c r="C69" s="118"/>
      <c r="D69" s="92" t="str">
        <f>INDEX($D$2:$D$11,A69)</f>
        <v>ALBATROS</v>
      </c>
      <c r="E69" s="108">
        <v>2</v>
      </c>
      <c r="F69" s="110">
        <v>70.5</v>
      </c>
      <c r="G69" s="93" t="str">
        <f>INDEX($D$2:$D$11,B69)</f>
        <v>I CUCCIOLI</v>
      </c>
      <c r="H69" s="108">
        <v>0</v>
      </c>
      <c r="I69" s="109">
        <v>61</v>
      </c>
      <c r="J69" s="96"/>
      <c r="K69" s="138"/>
      <c r="L69" s="114">
        <v>3</v>
      </c>
      <c r="M69" s="102" t="s">
        <v>29</v>
      </c>
      <c r="N69" s="103">
        <v>29</v>
      </c>
      <c r="O69" s="104">
        <v>1169</v>
      </c>
      <c r="P69" s="112">
        <v>73.0625</v>
      </c>
      <c r="Q69" s="114">
        <v>8</v>
      </c>
      <c r="R69" s="102" t="s">
        <v>30</v>
      </c>
      <c r="S69" s="103">
        <v>16</v>
      </c>
      <c r="T69" s="104">
        <v>1099.5</v>
      </c>
      <c r="U69" s="112">
        <v>68.71875</v>
      </c>
      <c r="V69" s="138"/>
    </row>
    <row r="70" spans="1:22" ht="18.75" thickBot="1">
      <c r="A70">
        <v>8</v>
      </c>
      <c r="B70">
        <v>9</v>
      </c>
      <c r="C70" s="118"/>
      <c r="D70" s="92" t="str">
        <f>INDEX($D$2:$D$11,A70)</f>
        <v>TORO LOCO</v>
      </c>
      <c r="E70" s="108">
        <v>2</v>
      </c>
      <c r="F70" s="110">
        <v>77</v>
      </c>
      <c r="G70" s="93" t="str">
        <f>INDEX($D$2:$D$11,B70)</f>
        <v>NEW TIM </v>
      </c>
      <c r="H70" s="108">
        <v>2</v>
      </c>
      <c r="I70" s="109">
        <v>77.5</v>
      </c>
      <c r="J70" s="96"/>
      <c r="K70" s="138"/>
      <c r="L70" s="114">
        <v>4</v>
      </c>
      <c r="M70" s="102" t="s">
        <v>111</v>
      </c>
      <c r="N70" s="103">
        <v>27</v>
      </c>
      <c r="O70" s="104">
        <v>1146.5</v>
      </c>
      <c r="P70" s="112">
        <v>71.65625</v>
      </c>
      <c r="Q70" s="114">
        <v>9</v>
      </c>
      <c r="R70" s="102" t="s">
        <v>242</v>
      </c>
      <c r="S70" s="103">
        <v>13</v>
      </c>
      <c r="T70" s="104">
        <v>1096</v>
      </c>
      <c r="U70" s="112">
        <v>68.5</v>
      </c>
      <c r="V70" s="138"/>
    </row>
    <row r="71" spans="1:22" ht="18.75" thickBot="1">
      <c r="A71">
        <v>4</v>
      </c>
      <c r="B71">
        <v>10</v>
      </c>
      <c r="C71" s="118"/>
      <c r="D71" s="92" t="str">
        <f>INDEX($D$2:$D$11,A71)</f>
        <v>LAUDANO VI PUNIRA'</v>
      </c>
      <c r="E71" s="108">
        <v>3</v>
      </c>
      <c r="F71" s="110">
        <v>79.5</v>
      </c>
      <c r="G71" s="93" t="str">
        <f>INDEX($D$2:$D$11,B71)</f>
        <v>TORMENTINO</v>
      </c>
      <c r="H71" s="108">
        <v>2</v>
      </c>
      <c r="I71" s="109">
        <v>74.5</v>
      </c>
      <c r="J71" s="96"/>
      <c r="K71" s="138"/>
      <c r="L71" s="115">
        <v>5</v>
      </c>
      <c r="M71" s="116" t="s">
        <v>102</v>
      </c>
      <c r="N71" s="117">
        <v>26</v>
      </c>
      <c r="O71" s="128">
        <v>1147.5</v>
      </c>
      <c r="P71" s="154">
        <v>71.71875</v>
      </c>
      <c r="Q71" s="115">
        <v>10</v>
      </c>
      <c r="R71" s="116" t="s">
        <v>27</v>
      </c>
      <c r="S71" s="117">
        <v>4</v>
      </c>
      <c r="T71" s="128">
        <v>961.5</v>
      </c>
      <c r="U71" s="154">
        <v>60.09375</v>
      </c>
      <c r="V71" s="138"/>
    </row>
    <row r="72" spans="3:22" ht="15" thickTop="1">
      <c r="C72" s="118"/>
      <c r="D72" s="119"/>
      <c r="E72" s="120"/>
      <c r="F72" s="121"/>
      <c r="G72" s="120"/>
      <c r="H72" s="120"/>
      <c r="I72" s="121"/>
      <c r="J72" s="121"/>
      <c r="K72" s="138"/>
      <c r="L72" s="139"/>
      <c r="M72"/>
      <c r="N72"/>
      <c r="Q72" s="142"/>
      <c r="R72" s="142"/>
      <c r="S72" s="142"/>
      <c r="T72" s="140"/>
      <c r="U72" s="143"/>
      <c r="V72" s="138"/>
    </row>
    <row r="73" spans="3:22" ht="15" thickBot="1">
      <c r="C73" s="118"/>
      <c r="D73" s="119"/>
      <c r="E73" s="120"/>
      <c r="F73" s="121"/>
      <c r="G73" s="120"/>
      <c r="H73" s="120"/>
      <c r="I73" s="121"/>
      <c r="J73" s="121"/>
      <c r="K73" s="138"/>
      <c r="L73" s="139"/>
      <c r="M73"/>
      <c r="N73"/>
      <c r="Q73" s="142"/>
      <c r="R73" s="142"/>
      <c r="S73" s="142"/>
      <c r="T73" s="140"/>
      <c r="U73" s="143"/>
      <c r="V73" s="138"/>
    </row>
    <row r="74" spans="3:22" ht="19.5" thickBot="1" thickTop="1">
      <c r="C74" s="91" t="s">
        <v>54</v>
      </c>
      <c r="D74" s="92" t="s">
        <v>322</v>
      </c>
      <c r="E74" s="93"/>
      <c r="F74" s="94"/>
      <c r="G74" s="93"/>
      <c r="H74" s="95"/>
      <c r="I74" s="94"/>
      <c r="J74" s="96"/>
      <c r="K74" s="138"/>
      <c r="L74" s="153">
        <v>17</v>
      </c>
      <c r="M74" s="98"/>
      <c r="N74" s="99"/>
      <c r="O74" s="100"/>
      <c r="P74" s="101"/>
      <c r="Q74" s="153">
        <f>L74</f>
        <v>17</v>
      </c>
      <c r="R74" s="98"/>
      <c r="S74" s="99"/>
      <c r="T74" s="100"/>
      <c r="U74" s="101"/>
      <c r="V74" s="138"/>
    </row>
    <row r="75" spans="1:22" ht="18.75" thickBot="1">
      <c r="A75">
        <v>4</v>
      </c>
      <c r="B75">
        <v>5</v>
      </c>
      <c r="C75" s="118"/>
      <c r="D75" s="92" t="str">
        <f>INDEX($D$2:$D$11,A75)</f>
        <v>LAUDANO VI PUNIRA'</v>
      </c>
      <c r="E75" s="108">
        <v>0</v>
      </c>
      <c r="F75" s="109">
        <v>65.5</v>
      </c>
      <c r="G75" s="93" t="str">
        <f>INDEX($D$2:$D$11,B75)</f>
        <v>ALBATROS</v>
      </c>
      <c r="H75" s="108">
        <v>0</v>
      </c>
      <c r="I75" s="110">
        <v>63.5</v>
      </c>
      <c r="J75" s="96"/>
      <c r="K75" s="138"/>
      <c r="L75" s="111">
        <v>1</v>
      </c>
      <c r="M75" s="102" t="s">
        <v>108</v>
      </c>
      <c r="N75" s="103">
        <v>34</v>
      </c>
      <c r="O75" s="104">
        <v>1226.5</v>
      </c>
      <c r="P75" s="112">
        <v>72.1470588235294</v>
      </c>
      <c r="Q75" s="111">
        <v>6</v>
      </c>
      <c r="R75" s="102" t="s">
        <v>23</v>
      </c>
      <c r="S75" s="103">
        <v>24</v>
      </c>
      <c r="T75" s="104">
        <v>1206.5</v>
      </c>
      <c r="U75" s="112">
        <v>70.97058823529412</v>
      </c>
      <c r="V75" s="138"/>
    </row>
    <row r="76" spans="1:22" ht="18.75" thickBot="1">
      <c r="A76">
        <v>3</v>
      </c>
      <c r="B76">
        <v>6</v>
      </c>
      <c r="C76" s="118"/>
      <c r="D76" s="92" t="str">
        <f>INDEX($D$2:$D$11,A76)</f>
        <v>I CUCCIOLI</v>
      </c>
      <c r="E76" s="108">
        <v>1</v>
      </c>
      <c r="F76" s="109">
        <v>70</v>
      </c>
      <c r="G76" s="93" t="str">
        <f>INDEX($D$2:$D$11,B76)</f>
        <v>REAL RAL RAL</v>
      </c>
      <c r="H76" s="136">
        <v>2</v>
      </c>
      <c r="I76" s="109">
        <v>75</v>
      </c>
      <c r="J76" s="96"/>
      <c r="K76" s="138"/>
      <c r="L76" s="114">
        <v>2</v>
      </c>
      <c r="M76" s="102" t="s">
        <v>292</v>
      </c>
      <c r="N76" s="103">
        <v>31</v>
      </c>
      <c r="O76" s="104">
        <v>1227</v>
      </c>
      <c r="P76" s="112">
        <v>72.17647058823529</v>
      </c>
      <c r="Q76" s="114">
        <v>7</v>
      </c>
      <c r="R76" s="102" t="s">
        <v>28</v>
      </c>
      <c r="S76" s="103">
        <v>24</v>
      </c>
      <c r="T76" s="104">
        <v>1173</v>
      </c>
      <c r="U76" s="112">
        <v>69</v>
      </c>
      <c r="V76" s="138"/>
    </row>
    <row r="77" spans="1:22" ht="18.75" thickBot="1">
      <c r="A77">
        <v>2</v>
      </c>
      <c r="B77">
        <v>7</v>
      </c>
      <c r="C77" s="118"/>
      <c r="D77" s="92" t="str">
        <f>INDEX($D$2:$D$11,A77)</f>
        <v>LES SASICCES</v>
      </c>
      <c r="E77" s="108">
        <v>0</v>
      </c>
      <c r="F77" s="110">
        <v>54.5</v>
      </c>
      <c r="G77" s="93" t="str">
        <f>INDEX($D$2:$D$11,B77)</f>
        <v>SPARTAK MANOWAR</v>
      </c>
      <c r="H77" s="136">
        <v>3</v>
      </c>
      <c r="I77" s="109">
        <v>70</v>
      </c>
      <c r="J77" s="96"/>
      <c r="K77" s="138"/>
      <c r="L77" s="114">
        <v>3</v>
      </c>
      <c r="M77" s="102" t="s">
        <v>29</v>
      </c>
      <c r="N77" s="103">
        <v>30</v>
      </c>
      <c r="O77" s="104">
        <v>1241</v>
      </c>
      <c r="P77" s="112">
        <v>73</v>
      </c>
      <c r="Q77" s="114">
        <v>8</v>
      </c>
      <c r="R77" s="102" t="s">
        <v>30</v>
      </c>
      <c r="S77" s="103">
        <v>17</v>
      </c>
      <c r="T77" s="104">
        <v>1163</v>
      </c>
      <c r="U77" s="112">
        <v>68.41176470588235</v>
      </c>
      <c r="V77" s="138"/>
    </row>
    <row r="78" spans="1:22" ht="18.75" thickBot="1">
      <c r="A78">
        <v>1</v>
      </c>
      <c r="B78">
        <v>8</v>
      </c>
      <c r="C78" s="118"/>
      <c r="D78" s="92" t="str">
        <f>INDEX($D$2:$D$11,A78)</f>
        <v>VANILLA SKY</v>
      </c>
      <c r="E78" s="108">
        <v>2</v>
      </c>
      <c r="F78" s="110">
        <v>73</v>
      </c>
      <c r="G78" s="93" t="str">
        <f>INDEX($D$2:$D$11,B78)</f>
        <v>TORO LOCO</v>
      </c>
      <c r="H78" s="136">
        <v>2</v>
      </c>
      <c r="I78" s="109">
        <v>72</v>
      </c>
      <c r="J78" s="96"/>
      <c r="K78" s="138"/>
      <c r="L78" s="114">
        <v>4</v>
      </c>
      <c r="M78" s="102" t="s">
        <v>102</v>
      </c>
      <c r="N78" s="103">
        <v>27</v>
      </c>
      <c r="O78" s="104">
        <v>1220.5</v>
      </c>
      <c r="P78" s="112">
        <v>71.79411764705883</v>
      </c>
      <c r="Q78" s="114">
        <v>9</v>
      </c>
      <c r="R78" s="102" t="s">
        <v>242</v>
      </c>
      <c r="S78" s="103">
        <v>16</v>
      </c>
      <c r="T78" s="104">
        <v>1171</v>
      </c>
      <c r="U78" s="112">
        <v>68.88235294117646</v>
      </c>
      <c r="V78" s="138"/>
    </row>
    <row r="79" spans="1:22" ht="18.75" thickBot="1">
      <c r="A79">
        <v>10</v>
      </c>
      <c r="B79">
        <v>9</v>
      </c>
      <c r="C79" s="118"/>
      <c r="D79" s="92" t="str">
        <f>INDEX($D$2:$D$11,A79)</f>
        <v>TORMENTINO</v>
      </c>
      <c r="E79" s="108">
        <v>3</v>
      </c>
      <c r="F79" s="110">
        <v>79</v>
      </c>
      <c r="G79" s="93" t="str">
        <f>INDEX($D$2:$D$11,B79)</f>
        <v>NEW TIM </v>
      </c>
      <c r="H79" s="136">
        <v>1</v>
      </c>
      <c r="I79" s="109">
        <v>69.5</v>
      </c>
      <c r="J79" s="96"/>
      <c r="K79" s="138"/>
      <c r="L79" s="115">
        <v>5</v>
      </c>
      <c r="M79" s="116" t="s">
        <v>111</v>
      </c>
      <c r="N79" s="117">
        <v>27</v>
      </c>
      <c r="O79" s="128">
        <v>1216.5</v>
      </c>
      <c r="P79" s="154">
        <v>71.55882352941177</v>
      </c>
      <c r="Q79" s="115">
        <v>10</v>
      </c>
      <c r="R79" s="116" t="s">
        <v>27</v>
      </c>
      <c r="S79" s="117">
        <v>4</v>
      </c>
      <c r="T79" s="128">
        <v>1016</v>
      </c>
      <c r="U79" s="154">
        <v>59.76470588235294</v>
      </c>
      <c r="V79" s="138"/>
    </row>
    <row r="80" spans="3:22" ht="12.75" customHeight="1" thickTop="1">
      <c r="C80" s="118"/>
      <c r="D80" s="119"/>
      <c r="E80" s="120"/>
      <c r="F80" s="121"/>
      <c r="G80" s="120"/>
      <c r="H80" s="120"/>
      <c r="I80" s="121"/>
      <c r="J80" s="121"/>
      <c r="K80" s="145"/>
      <c r="L80" s="146"/>
      <c r="M80"/>
      <c r="N80"/>
      <c r="P80" s="147"/>
      <c r="Q80" s="146"/>
      <c r="R80" s="146"/>
      <c r="S80" s="146"/>
      <c r="T80" s="148"/>
      <c r="U80" s="147"/>
      <c r="V80" s="149"/>
    </row>
    <row r="81" spans="3:22" ht="13.5" customHeight="1" thickBot="1">
      <c r="C81" s="118"/>
      <c r="D81" s="119"/>
      <c r="E81" s="120"/>
      <c r="F81" s="121"/>
      <c r="G81" s="120"/>
      <c r="H81" s="120"/>
      <c r="I81" s="121"/>
      <c r="J81" s="121"/>
      <c r="K81" s="145"/>
      <c r="L81" s="146"/>
      <c r="M81"/>
      <c r="N81"/>
      <c r="P81" s="147"/>
      <c r="Q81" s="146"/>
      <c r="R81" s="146"/>
      <c r="S81" s="146"/>
      <c r="T81" s="148"/>
      <c r="U81" s="147"/>
      <c r="V81" s="149"/>
    </row>
    <row r="82" spans="3:22" ht="15.75" customHeight="1" thickBot="1" thickTop="1">
      <c r="C82" s="91" t="s">
        <v>55</v>
      </c>
      <c r="D82" s="92">
        <v>38361</v>
      </c>
      <c r="E82" s="93"/>
      <c r="F82" s="94"/>
      <c r="G82" s="93"/>
      <c r="H82" s="95"/>
      <c r="I82" s="94"/>
      <c r="J82" s="96"/>
      <c r="K82" s="145"/>
      <c r="L82" s="153">
        <v>18</v>
      </c>
      <c r="M82" s="98"/>
      <c r="N82" s="99"/>
      <c r="O82" s="100"/>
      <c r="P82" s="101"/>
      <c r="Q82" s="153">
        <f>L82</f>
        <v>18</v>
      </c>
      <c r="R82" s="98"/>
      <c r="S82" s="99"/>
      <c r="T82" s="100"/>
      <c r="U82" s="101"/>
      <c r="V82" s="149"/>
    </row>
    <row r="83" spans="1:23" ht="18.75" thickBot="1">
      <c r="A83">
        <v>9</v>
      </c>
      <c r="B83">
        <v>1</v>
      </c>
      <c r="C83" s="118"/>
      <c r="D83" s="92" t="str">
        <f>INDEX($D$2:$D$11,A83)</f>
        <v>NEW TIM </v>
      </c>
      <c r="E83" s="108">
        <v>6</v>
      </c>
      <c r="F83" s="109">
        <v>88</v>
      </c>
      <c r="G83" s="93" t="str">
        <f>INDEX($D$2:$D$11,B83)</f>
        <v>VANILLA SKY</v>
      </c>
      <c r="H83" s="108">
        <v>1</v>
      </c>
      <c r="I83" s="110">
        <v>68</v>
      </c>
      <c r="J83" s="96"/>
      <c r="K83" s="145"/>
      <c r="L83" s="111">
        <v>1</v>
      </c>
      <c r="M83" s="102" t="s">
        <v>108</v>
      </c>
      <c r="N83" s="103">
        <v>37</v>
      </c>
      <c r="O83" s="104">
        <v>1307.5</v>
      </c>
      <c r="P83" s="112">
        <v>72.63888888888889</v>
      </c>
      <c r="Q83" s="111">
        <v>6</v>
      </c>
      <c r="R83" s="102" t="s">
        <v>23</v>
      </c>
      <c r="S83" s="103">
        <v>24</v>
      </c>
      <c r="T83" s="104">
        <v>1272.5</v>
      </c>
      <c r="U83" s="112">
        <v>70.69444444444444</v>
      </c>
      <c r="V83" s="149"/>
      <c r="W83" s="4"/>
    </row>
    <row r="84" spans="1:22" ht="18.75" thickBot="1">
      <c r="A84">
        <v>8</v>
      </c>
      <c r="B84">
        <v>2</v>
      </c>
      <c r="C84" s="118"/>
      <c r="D84" s="92" t="str">
        <f>INDEX($D$2:$D$11,A84)</f>
        <v>TORO LOCO</v>
      </c>
      <c r="E84" s="108">
        <v>0</v>
      </c>
      <c r="F84" s="109">
        <v>64.5</v>
      </c>
      <c r="G84" s="93" t="str">
        <f>INDEX($D$2:$D$11,B84)</f>
        <v>LES SASICCES</v>
      </c>
      <c r="H84" s="136">
        <v>2</v>
      </c>
      <c r="I84" s="109">
        <v>72.5</v>
      </c>
      <c r="J84" s="96"/>
      <c r="K84" s="145"/>
      <c r="L84" s="114">
        <v>2</v>
      </c>
      <c r="M84" s="102" t="s">
        <v>292</v>
      </c>
      <c r="N84" s="103">
        <v>34</v>
      </c>
      <c r="O84" s="104">
        <v>1313</v>
      </c>
      <c r="P84" s="112">
        <v>72.94444444444444</v>
      </c>
      <c r="Q84" s="114">
        <v>7</v>
      </c>
      <c r="R84" s="102" t="s">
        <v>28</v>
      </c>
      <c r="S84" s="103">
        <v>24</v>
      </c>
      <c r="T84" s="104">
        <v>1236.5</v>
      </c>
      <c r="U84" s="112">
        <v>68.69444444444444</v>
      </c>
      <c r="V84" s="149"/>
    </row>
    <row r="85" spans="1:22" ht="18.75" thickBot="1">
      <c r="A85">
        <v>7</v>
      </c>
      <c r="B85">
        <v>3</v>
      </c>
      <c r="C85" s="118"/>
      <c r="D85" s="92" t="str">
        <f>INDEX($D$2:$D$11,A85)</f>
        <v>SPARTAK MANOWAR</v>
      </c>
      <c r="E85" s="108">
        <v>4</v>
      </c>
      <c r="F85" s="110">
        <v>84</v>
      </c>
      <c r="G85" s="93" t="str">
        <f>INDEX($D$2:$D$11,B85)</f>
        <v>I CUCCIOLI</v>
      </c>
      <c r="H85" s="136">
        <v>1</v>
      </c>
      <c r="I85" s="109">
        <v>67</v>
      </c>
      <c r="J85" s="96"/>
      <c r="K85" s="145"/>
      <c r="L85" s="114">
        <v>3</v>
      </c>
      <c r="M85" s="102" t="s">
        <v>29</v>
      </c>
      <c r="N85" s="103">
        <v>30</v>
      </c>
      <c r="O85" s="104">
        <v>1305.5</v>
      </c>
      <c r="P85" s="112">
        <v>72.52777777777777</v>
      </c>
      <c r="Q85" s="114">
        <v>8</v>
      </c>
      <c r="R85" s="102" t="s">
        <v>30</v>
      </c>
      <c r="S85" s="103">
        <v>20</v>
      </c>
      <c r="T85" s="104">
        <v>1235.5</v>
      </c>
      <c r="U85" s="112">
        <v>68.63888888888889</v>
      </c>
      <c r="V85" s="149"/>
    </row>
    <row r="86" spans="1:22" ht="18.75" thickBot="1">
      <c r="A86">
        <v>6</v>
      </c>
      <c r="B86">
        <v>4</v>
      </c>
      <c r="C86" s="118"/>
      <c r="D86" s="92" t="str">
        <f>INDEX($D$2:$D$11,A86)</f>
        <v>REAL RAL RAL</v>
      </c>
      <c r="E86" s="108">
        <v>3</v>
      </c>
      <c r="F86" s="110">
        <v>77.5</v>
      </c>
      <c r="G86" s="93" t="str">
        <f>INDEX($D$2:$D$11,B86)</f>
        <v>LAUDANO VI PUNIRA'</v>
      </c>
      <c r="H86" s="136">
        <v>0</v>
      </c>
      <c r="I86" s="109">
        <v>63.5</v>
      </c>
      <c r="J86" s="96"/>
      <c r="K86" s="145"/>
      <c r="L86" s="114">
        <v>4</v>
      </c>
      <c r="M86" s="102" t="s">
        <v>102</v>
      </c>
      <c r="N86" s="103">
        <v>27</v>
      </c>
      <c r="O86" s="104">
        <v>1288.5</v>
      </c>
      <c r="P86" s="112">
        <v>71.58333333333333</v>
      </c>
      <c r="Q86" s="114">
        <v>9</v>
      </c>
      <c r="R86" s="102" t="s">
        <v>242</v>
      </c>
      <c r="S86" s="103">
        <v>19</v>
      </c>
      <c r="T86" s="104">
        <v>1248.5</v>
      </c>
      <c r="U86" s="112">
        <v>69.36111111111111</v>
      </c>
      <c r="V86" s="149"/>
    </row>
    <row r="87" spans="1:22" ht="18.75" thickBot="1">
      <c r="A87">
        <v>5</v>
      </c>
      <c r="B87">
        <v>10</v>
      </c>
      <c r="C87" s="118"/>
      <c r="D87" s="92" t="str">
        <f>INDEX($D$2:$D$11,A87)</f>
        <v>ALBATROS</v>
      </c>
      <c r="E87" s="108">
        <v>2</v>
      </c>
      <c r="F87" s="110">
        <v>72.5</v>
      </c>
      <c r="G87" s="93" t="str">
        <f>INDEX($D$2:$D$11,B87)</f>
        <v>TORMENTINO</v>
      </c>
      <c r="H87" s="136">
        <v>1</v>
      </c>
      <c r="I87" s="109">
        <v>66</v>
      </c>
      <c r="J87" s="96"/>
      <c r="K87" s="145"/>
      <c r="L87" s="115">
        <v>5</v>
      </c>
      <c r="M87" s="116" t="s">
        <v>111</v>
      </c>
      <c r="N87" s="117">
        <v>27</v>
      </c>
      <c r="O87" s="128">
        <v>1283.5</v>
      </c>
      <c r="P87" s="154">
        <v>71.30555555555556</v>
      </c>
      <c r="Q87" s="115">
        <v>10</v>
      </c>
      <c r="R87" s="116" t="s">
        <v>27</v>
      </c>
      <c r="S87" s="117">
        <v>7</v>
      </c>
      <c r="T87" s="128">
        <v>1088.5</v>
      </c>
      <c r="U87" s="154">
        <v>60.47222222222222</v>
      </c>
      <c r="V87" s="149"/>
    </row>
    <row r="88" spans="13:14" ht="13.5" thickTop="1">
      <c r="M88"/>
      <c r="N88"/>
    </row>
    <row r="89" spans="13:14" ht="12.75">
      <c r="M89"/>
      <c r="N89"/>
    </row>
    <row r="90" spans="13:14" ht="12.75">
      <c r="M90"/>
      <c r="N90"/>
    </row>
    <row r="91" spans="13:14" ht="12.75">
      <c r="M91"/>
      <c r="N91"/>
    </row>
    <row r="92" spans="13:15" ht="12.75">
      <c r="M92" s="78"/>
      <c r="N92" s="78"/>
      <c r="O92" s="129"/>
    </row>
    <row r="93" spans="13:15" ht="18">
      <c r="M93" s="151"/>
      <c r="N93" s="151"/>
      <c r="O93" s="152"/>
    </row>
    <row r="94" spans="13:15" ht="18">
      <c r="M94" s="151"/>
      <c r="N94" s="151"/>
      <c r="O94" s="152"/>
    </row>
  </sheetData>
  <printOptions horizontalCentered="1" verticalCentered="1"/>
  <pageMargins left="0.31" right="0.29" top="0.44" bottom="0.5" header="0.28" footer="0.5118110236220472"/>
  <pageSetup fitToHeight="1" fitToWidth="1" horizontalDpi="600" verticalDpi="600" orientation="portrait" paperSize="9" scale="5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oglio52">
    <pageSetUpPr fitToPage="1"/>
  </sheetPr>
  <dimension ref="A1:AK95"/>
  <sheetViews>
    <sheetView zoomScale="75" zoomScaleNormal="75" workbookViewId="0" topLeftCell="G68">
      <selection activeCell="X86" sqref="X86"/>
    </sheetView>
  </sheetViews>
  <sheetFormatPr defaultColWidth="9.140625" defaultRowHeight="12.75"/>
  <cols>
    <col min="1" max="1" width="3.140625" style="0" bestFit="1" customWidth="1"/>
    <col min="2" max="2" width="4.00390625" style="0" customWidth="1"/>
    <col min="3" max="3" width="4.421875" style="0" customWidth="1"/>
    <col min="4" max="4" width="21.28125" style="66" bestFit="1" customWidth="1"/>
    <col min="5" max="5" width="3.00390625" style="67" customWidth="1"/>
    <col min="6" max="6" width="6.57421875" style="68" customWidth="1"/>
    <col min="7" max="7" width="21.28125" style="67" bestFit="1" customWidth="1"/>
    <col min="8" max="8" width="3.00390625" style="67" customWidth="1"/>
    <col min="9" max="9" width="7.140625" style="68" customWidth="1"/>
    <col min="10" max="10" width="10.00390625" style="67" customWidth="1"/>
    <col min="11" max="11" width="5.7109375" style="83" customWidth="1"/>
    <col min="12" max="12" width="4.140625" style="137" customWidth="1"/>
    <col min="13" max="13" width="24.8515625" style="137" customWidth="1"/>
    <col min="14" max="14" width="4.421875" style="137" customWidth="1"/>
    <col min="15" max="15" width="10.57421875" style="132" customWidth="1"/>
    <col min="16" max="16" width="6.7109375" style="74" customWidth="1"/>
    <col min="17" max="17" width="4.421875" style="0" customWidth="1"/>
    <col min="18" max="18" width="16.7109375" style="0" customWidth="1"/>
    <col min="19" max="19" width="4.421875" style="0" customWidth="1"/>
    <col min="20" max="20" width="10.421875" style="75" customWidth="1"/>
    <col min="21" max="21" width="6.57421875" style="76" customWidth="1"/>
    <col min="22" max="22" width="4.8515625" style="0" customWidth="1"/>
    <col min="23" max="23" width="8.28125" style="0" customWidth="1"/>
    <col min="24" max="24" width="17.28125" style="0" customWidth="1"/>
    <col min="25" max="25" width="9.7109375" style="0" bestFit="1" customWidth="1"/>
    <col min="26" max="26" width="10.28125" style="0" customWidth="1"/>
    <col min="27" max="27" width="6.57421875" style="0" customWidth="1"/>
    <col min="28" max="28" width="7.8515625" style="0" customWidth="1"/>
    <col min="29" max="29" width="5.140625" style="0" customWidth="1"/>
    <col min="30" max="30" width="5.421875" style="0" customWidth="1"/>
    <col min="31" max="33" width="5.00390625" style="0" customWidth="1"/>
    <col min="34" max="34" width="5.140625" style="0" customWidth="1"/>
    <col min="35" max="37" width="5.00390625" style="0" customWidth="1"/>
    <col min="38" max="39" width="5.140625" style="0" bestFit="1" customWidth="1"/>
  </cols>
  <sheetData>
    <row r="1" spans="7:14" ht="12.75">
      <c r="G1" s="69"/>
      <c r="H1" s="69"/>
      <c r="I1" s="70"/>
      <c r="J1" s="69"/>
      <c r="K1" s="71"/>
      <c r="L1" s="72"/>
      <c r="M1" s="72"/>
      <c r="N1" s="72"/>
    </row>
    <row r="2" spans="2:25" ht="12.75">
      <c r="B2" s="77">
        <v>1</v>
      </c>
      <c r="D2" s="102" t="s">
        <v>108</v>
      </c>
      <c r="G2" s="78"/>
      <c r="H2" s="69"/>
      <c r="I2" s="70"/>
      <c r="J2" s="70"/>
      <c r="K2" s="79"/>
      <c r="L2" s="80"/>
      <c r="M2" s="80"/>
      <c r="N2" s="80"/>
      <c r="X2" t="s">
        <v>56</v>
      </c>
      <c r="Y2" s="155" t="s">
        <v>57</v>
      </c>
    </row>
    <row r="3" spans="2:14" ht="12.75">
      <c r="B3" s="77">
        <v>2</v>
      </c>
      <c r="D3" s="102" t="s">
        <v>292</v>
      </c>
      <c r="G3" s="78"/>
      <c r="H3" s="69"/>
      <c r="I3" s="70"/>
      <c r="J3" s="70"/>
      <c r="K3" s="79"/>
      <c r="L3" s="80"/>
      <c r="M3" s="80"/>
      <c r="N3" s="80"/>
    </row>
    <row r="4" spans="2:14" ht="12.75">
      <c r="B4" s="77">
        <v>3</v>
      </c>
      <c r="D4" s="102" t="s">
        <v>29</v>
      </c>
      <c r="G4" s="78"/>
      <c r="H4" s="69"/>
      <c r="I4" s="70"/>
      <c r="J4" s="70"/>
      <c r="K4" s="79"/>
      <c r="L4" s="80"/>
      <c r="M4" s="80"/>
      <c r="N4" s="80"/>
    </row>
    <row r="5" spans="2:14" ht="12.75">
      <c r="B5" s="77">
        <v>4</v>
      </c>
      <c r="D5" s="234" t="s">
        <v>102</v>
      </c>
      <c r="G5" s="78"/>
      <c r="H5" s="69"/>
      <c r="I5" s="70"/>
      <c r="J5" s="70"/>
      <c r="K5" s="79"/>
      <c r="L5" s="80"/>
      <c r="M5" s="80"/>
      <c r="N5" s="80"/>
    </row>
    <row r="6" spans="2:14" ht="12.75">
      <c r="B6" s="77">
        <v>5</v>
      </c>
      <c r="D6" s="102" t="s">
        <v>111</v>
      </c>
      <c r="G6" s="78"/>
      <c r="H6" s="81"/>
      <c r="I6" s="70"/>
      <c r="J6" s="70"/>
      <c r="K6" s="79"/>
      <c r="L6" s="80"/>
      <c r="M6" s="80"/>
      <c r="N6" s="80"/>
    </row>
    <row r="7" spans="2:14" ht="12.75">
      <c r="B7" s="77">
        <v>6</v>
      </c>
      <c r="D7" s="102" t="s">
        <v>23</v>
      </c>
      <c r="H7" s="81"/>
      <c r="I7" s="70"/>
      <c r="J7" s="70"/>
      <c r="K7" s="79"/>
      <c r="L7" s="80"/>
      <c r="M7" s="80"/>
      <c r="N7" s="80"/>
    </row>
    <row r="8" spans="2:14" ht="12.75">
      <c r="B8" s="77">
        <v>7</v>
      </c>
      <c r="D8" s="102" t="s">
        <v>28</v>
      </c>
      <c r="G8" s="78"/>
      <c r="H8" s="81"/>
      <c r="I8" s="70"/>
      <c r="J8" s="70"/>
      <c r="K8" s="79"/>
      <c r="L8" s="80"/>
      <c r="M8" s="80"/>
      <c r="N8" s="80"/>
    </row>
    <row r="9" spans="2:14" ht="12.75">
      <c r="B9" s="77">
        <v>8</v>
      </c>
      <c r="D9" s="102" t="s">
        <v>30</v>
      </c>
      <c r="G9" s="78"/>
      <c r="H9" s="81"/>
      <c r="I9" s="70"/>
      <c r="J9" s="70"/>
      <c r="K9" s="79"/>
      <c r="L9" s="80"/>
      <c r="M9" s="80"/>
      <c r="N9" s="80"/>
    </row>
    <row r="10" spans="2:14" ht="12.75">
      <c r="B10" s="77">
        <v>9</v>
      </c>
      <c r="D10" s="102" t="s">
        <v>242</v>
      </c>
      <c r="G10" s="78"/>
      <c r="H10" s="81"/>
      <c r="I10" s="70"/>
      <c r="J10" s="70"/>
      <c r="K10" s="79"/>
      <c r="L10" s="80"/>
      <c r="M10" s="80"/>
      <c r="N10" s="80"/>
    </row>
    <row r="11" spans="2:14" ht="12.75">
      <c r="B11" s="77">
        <v>10</v>
      </c>
      <c r="D11" s="102" t="s">
        <v>27</v>
      </c>
      <c r="G11" s="78"/>
      <c r="H11" s="81"/>
      <c r="I11" s="70"/>
      <c r="J11" s="70"/>
      <c r="K11" s="79"/>
      <c r="L11" s="80"/>
      <c r="M11" s="80"/>
      <c r="N11" s="80"/>
    </row>
    <row r="12" spans="2:14" ht="12.75">
      <c r="B12" s="77"/>
      <c r="D12" s="82"/>
      <c r="G12" s="78"/>
      <c r="H12" s="81"/>
      <c r="I12" s="70"/>
      <c r="J12" s="70"/>
      <c r="K12" s="79"/>
      <c r="L12" s="80"/>
      <c r="M12" s="80"/>
      <c r="N12" s="80"/>
    </row>
    <row r="13" spans="2:14" ht="12.75">
      <c r="B13" s="77"/>
      <c r="D13" s="82"/>
      <c r="G13" s="78"/>
      <c r="H13" s="81"/>
      <c r="I13" s="70"/>
      <c r="J13" s="70"/>
      <c r="K13" s="79"/>
      <c r="L13" s="80"/>
      <c r="M13" s="80"/>
      <c r="N13" s="80"/>
    </row>
    <row r="14" spans="2:14" ht="12.75">
      <c r="B14" s="77"/>
      <c r="D14" s="82"/>
      <c r="G14" s="78"/>
      <c r="H14" s="81"/>
      <c r="I14" s="70"/>
      <c r="J14" s="70"/>
      <c r="K14" s="79"/>
      <c r="L14" s="80"/>
      <c r="M14" s="80"/>
      <c r="N14" s="80"/>
    </row>
    <row r="15" spans="2:14" ht="12.75">
      <c r="B15" s="77"/>
      <c r="D15" s="82"/>
      <c r="G15" s="78"/>
      <c r="H15" s="81"/>
      <c r="I15" s="70"/>
      <c r="J15" s="70"/>
      <c r="K15" s="79"/>
      <c r="L15" s="80"/>
      <c r="M15" s="80"/>
      <c r="N15" s="80"/>
    </row>
    <row r="16" spans="7:16" ht="12.75">
      <c r="G16" s="82"/>
      <c r="H16" s="82"/>
      <c r="J16" s="68"/>
      <c r="L16" s="84"/>
      <c r="M16" s="84"/>
      <c r="N16" s="84"/>
      <c r="P16" s="76"/>
    </row>
    <row r="17" spans="7:16" ht="13.5" thickBot="1">
      <c r="G17" s="82"/>
      <c r="H17" s="82"/>
      <c r="J17" s="68"/>
      <c r="L17" s="84"/>
      <c r="M17" s="84"/>
      <c r="N17" s="84"/>
      <c r="P17" s="76"/>
    </row>
    <row r="18" spans="3:37" ht="21" customHeight="1" thickBot="1" thickTop="1">
      <c r="C18" s="91" t="s">
        <v>58</v>
      </c>
      <c r="D18" s="92">
        <v>38396</v>
      </c>
      <c r="E18" s="93"/>
      <c r="F18" s="94"/>
      <c r="G18" s="93"/>
      <c r="H18" s="95"/>
      <c r="I18" s="94"/>
      <c r="J18" s="96"/>
      <c r="K18" s="79"/>
      <c r="L18" s="156">
        <v>19</v>
      </c>
      <c r="M18" s="98" t="s">
        <v>36</v>
      </c>
      <c r="N18" s="99" t="s">
        <v>32</v>
      </c>
      <c r="O18" s="243" t="s">
        <v>37</v>
      </c>
      <c r="P18" s="101" t="s">
        <v>38</v>
      </c>
      <c r="Q18" s="156">
        <f>L18</f>
        <v>19</v>
      </c>
      <c r="R18" s="157" t="s">
        <v>36</v>
      </c>
      <c r="S18" s="158" t="s">
        <v>32</v>
      </c>
      <c r="T18" s="159" t="s">
        <v>37</v>
      </c>
      <c r="U18" s="160" t="s">
        <v>38</v>
      </c>
      <c r="V18" s="78"/>
      <c r="X18" s="85" t="s">
        <v>31</v>
      </c>
      <c r="Y18" s="86" t="s">
        <v>32</v>
      </c>
      <c r="Z18" s="87" t="s">
        <v>33</v>
      </c>
      <c r="AA18" s="88" t="s">
        <v>34</v>
      </c>
      <c r="AC18" s="89">
        <v>19</v>
      </c>
      <c r="AD18" s="90">
        <v>20</v>
      </c>
      <c r="AE18" s="89">
        <v>21</v>
      </c>
      <c r="AF18" s="90">
        <v>22</v>
      </c>
      <c r="AG18" s="89">
        <v>23</v>
      </c>
      <c r="AH18" s="90">
        <v>24</v>
      </c>
      <c r="AI18" s="89">
        <v>25</v>
      </c>
      <c r="AJ18" s="90">
        <v>26</v>
      </c>
      <c r="AK18" s="89">
        <v>27</v>
      </c>
    </row>
    <row r="19" spans="1:37" ht="18">
      <c r="A19">
        <v>1</v>
      </c>
      <c r="B19">
        <v>10</v>
      </c>
      <c r="C19" s="107"/>
      <c r="D19" s="92" t="str">
        <f>INDEX($D$2:$D$11,A19)</f>
        <v>SPARTAK MANOWAR</v>
      </c>
      <c r="E19" s="108">
        <v>4</v>
      </c>
      <c r="F19" s="109">
        <v>69.5</v>
      </c>
      <c r="G19" s="93" t="str">
        <f>INDEX($D$2:$D$11,B19)</f>
        <v>LES SASICCES</v>
      </c>
      <c r="H19" s="108">
        <v>0</v>
      </c>
      <c r="I19" s="110">
        <v>54</v>
      </c>
      <c r="J19" s="96"/>
      <c r="K19" s="79"/>
      <c r="L19" s="161">
        <v>1</v>
      </c>
      <c r="M19" s="102" t="s">
        <v>108</v>
      </c>
      <c r="N19" s="103">
        <v>40</v>
      </c>
      <c r="O19" s="181">
        <v>1377</v>
      </c>
      <c r="P19" s="162">
        <v>72.47368421052632</v>
      </c>
      <c r="Q19" s="161">
        <v>6</v>
      </c>
      <c r="R19" s="102" t="s">
        <v>28</v>
      </c>
      <c r="S19" s="103">
        <v>27</v>
      </c>
      <c r="T19" s="104">
        <v>1307</v>
      </c>
      <c r="U19" s="162">
        <v>68.78947368421052</v>
      </c>
      <c r="V19" s="78"/>
      <c r="X19" s="102" t="s">
        <v>292</v>
      </c>
      <c r="Y19" s="103">
        <v>48</v>
      </c>
      <c r="Z19" s="104">
        <f aca="true" t="shared" si="0" ref="Z19:Z28">SUM(AB19:AK19)</f>
        <v>1947.5</v>
      </c>
      <c r="AA19" s="105">
        <f aca="true" t="shared" si="1" ref="AA19:AA28">Z19/27</f>
        <v>72.12962962962963</v>
      </c>
      <c r="AB19" s="104">
        <v>1313</v>
      </c>
      <c r="AC19" s="106">
        <v>72</v>
      </c>
      <c r="AD19" s="106">
        <v>68</v>
      </c>
      <c r="AE19" s="106">
        <v>70.5</v>
      </c>
      <c r="AF19" s="106">
        <v>68.5</v>
      </c>
      <c r="AG19" s="106">
        <v>79.5</v>
      </c>
      <c r="AH19" s="106">
        <v>73</v>
      </c>
      <c r="AI19" s="106">
        <v>69.5</v>
      </c>
      <c r="AJ19" s="106">
        <v>61.5</v>
      </c>
      <c r="AK19" s="106">
        <v>72</v>
      </c>
    </row>
    <row r="20" spans="1:37" ht="18">
      <c r="A20">
        <v>2</v>
      </c>
      <c r="B20">
        <v>9</v>
      </c>
      <c r="C20" s="113"/>
      <c r="D20" s="92" t="str">
        <f>INDEX($D$2:$D$11,A20)</f>
        <v>NEW TIM </v>
      </c>
      <c r="E20" s="108">
        <v>1</v>
      </c>
      <c r="F20" s="109">
        <v>72</v>
      </c>
      <c r="G20" s="93" t="str">
        <f>INDEX($D$2:$D$11,B20)</f>
        <v>REAL RAL RAL</v>
      </c>
      <c r="H20" s="108">
        <v>1</v>
      </c>
      <c r="I20" s="109">
        <v>71.5</v>
      </c>
      <c r="J20" s="96"/>
      <c r="K20" s="79"/>
      <c r="L20" s="163">
        <v>2</v>
      </c>
      <c r="M20" s="102" t="s">
        <v>292</v>
      </c>
      <c r="N20" s="103">
        <v>35</v>
      </c>
      <c r="O20" s="181">
        <v>1385</v>
      </c>
      <c r="P20" s="162">
        <v>72.89473684210526</v>
      </c>
      <c r="Q20" s="163">
        <v>7</v>
      </c>
      <c r="R20" s="102" t="s">
        <v>23</v>
      </c>
      <c r="S20" s="103">
        <v>24</v>
      </c>
      <c r="T20" s="104">
        <v>1338.5</v>
      </c>
      <c r="U20" s="162">
        <v>70.44736842105263</v>
      </c>
      <c r="V20" s="78"/>
      <c r="X20" s="102" t="s">
        <v>108</v>
      </c>
      <c r="Y20" s="103">
        <v>48</v>
      </c>
      <c r="Z20" s="104">
        <f t="shared" si="0"/>
        <v>1922.5</v>
      </c>
      <c r="AA20" s="105">
        <f t="shared" si="1"/>
        <v>71.20370370370371</v>
      </c>
      <c r="AB20" s="104">
        <v>1307.5</v>
      </c>
      <c r="AC20" s="106">
        <v>69.5</v>
      </c>
      <c r="AD20" s="106">
        <v>63.5</v>
      </c>
      <c r="AE20" s="106">
        <v>74.5</v>
      </c>
      <c r="AF20" s="106">
        <v>65</v>
      </c>
      <c r="AG20" s="106">
        <v>58</v>
      </c>
      <c r="AH20" s="106">
        <v>63</v>
      </c>
      <c r="AI20" s="106">
        <v>70</v>
      </c>
      <c r="AJ20" s="106">
        <v>77.5</v>
      </c>
      <c r="AK20" s="106">
        <v>74</v>
      </c>
    </row>
    <row r="21" spans="1:37" ht="18">
      <c r="A21">
        <v>3</v>
      </c>
      <c r="B21">
        <v>8</v>
      </c>
      <c r="C21" s="113"/>
      <c r="D21" s="92" t="str">
        <f>INDEX($D$2:$D$11,A21)</f>
        <v>TORO LOCO</v>
      </c>
      <c r="E21" s="108">
        <v>1</v>
      </c>
      <c r="F21" s="110">
        <v>71.5</v>
      </c>
      <c r="G21" s="93" t="str">
        <f>INDEX($D$2:$D$11,B21)</f>
        <v>ALBATROS</v>
      </c>
      <c r="H21" s="108">
        <v>1</v>
      </c>
      <c r="I21" s="109">
        <v>69.5</v>
      </c>
      <c r="J21" s="96"/>
      <c r="K21" s="145"/>
      <c r="L21" s="163">
        <v>3</v>
      </c>
      <c r="M21" s="102" t="s">
        <v>29</v>
      </c>
      <c r="N21" s="103">
        <v>31</v>
      </c>
      <c r="O21" s="181">
        <v>1377</v>
      </c>
      <c r="P21" s="162">
        <v>72.47368421052632</v>
      </c>
      <c r="Q21" s="163">
        <v>8</v>
      </c>
      <c r="R21" s="102" t="s">
        <v>30</v>
      </c>
      <c r="S21" s="103">
        <v>21</v>
      </c>
      <c r="T21" s="104">
        <v>1305</v>
      </c>
      <c r="U21" s="162">
        <v>68.6842105263158</v>
      </c>
      <c r="V21" s="78"/>
      <c r="X21" s="102" t="s">
        <v>29</v>
      </c>
      <c r="Y21" s="103">
        <v>45</v>
      </c>
      <c r="Z21" s="104">
        <f t="shared" si="0"/>
        <v>1949.5</v>
      </c>
      <c r="AA21" s="105">
        <f t="shared" si="1"/>
        <v>72.20370370370371</v>
      </c>
      <c r="AB21" s="104">
        <v>1305.5</v>
      </c>
      <c r="AC21" s="106">
        <v>71.5</v>
      </c>
      <c r="AD21" s="106">
        <v>72.5</v>
      </c>
      <c r="AE21" s="106">
        <v>68</v>
      </c>
      <c r="AF21" s="106">
        <v>77</v>
      </c>
      <c r="AG21" s="106">
        <v>67</v>
      </c>
      <c r="AH21" s="106">
        <v>77.5</v>
      </c>
      <c r="AI21" s="106">
        <v>71.5</v>
      </c>
      <c r="AJ21" s="106">
        <v>72.5</v>
      </c>
      <c r="AK21" s="106">
        <v>66.5</v>
      </c>
    </row>
    <row r="22" spans="1:37" ht="18">
      <c r="A22">
        <v>4</v>
      </c>
      <c r="B22">
        <v>7</v>
      </c>
      <c r="C22" s="113"/>
      <c r="D22" s="92" t="str">
        <f>INDEX($D$2:$D$11,A22)</f>
        <v>VANILLA SKY</v>
      </c>
      <c r="E22" s="108">
        <v>0</v>
      </c>
      <c r="F22" s="110">
        <v>64</v>
      </c>
      <c r="G22" s="93" t="str">
        <f>INDEX($D$2:$D$11,B22)</f>
        <v>LAUDANO VI PUNIRA'</v>
      </c>
      <c r="H22" s="108">
        <v>1</v>
      </c>
      <c r="I22" s="109">
        <v>70.5</v>
      </c>
      <c r="J22" s="96"/>
      <c r="K22" s="145"/>
      <c r="L22" s="163">
        <v>4</v>
      </c>
      <c r="M22" s="102" t="s">
        <v>111</v>
      </c>
      <c r="N22" s="103">
        <v>30</v>
      </c>
      <c r="O22" s="181">
        <v>1352.5</v>
      </c>
      <c r="P22" s="162">
        <v>71.1842105263158</v>
      </c>
      <c r="Q22" s="163">
        <v>9</v>
      </c>
      <c r="R22" s="102" t="s">
        <v>242</v>
      </c>
      <c r="S22" s="103">
        <v>20</v>
      </c>
      <c r="T22" s="104">
        <v>1320</v>
      </c>
      <c r="U22" s="162">
        <v>69.47368421052632</v>
      </c>
      <c r="V22" s="78"/>
      <c r="X22" s="102" t="s">
        <v>111</v>
      </c>
      <c r="Y22" s="103">
        <v>45</v>
      </c>
      <c r="Z22" s="104">
        <f t="shared" si="0"/>
        <v>1947.5</v>
      </c>
      <c r="AA22" s="105">
        <f t="shared" si="1"/>
        <v>72.12962962962963</v>
      </c>
      <c r="AB22" s="104">
        <v>1283.5</v>
      </c>
      <c r="AC22" s="106">
        <v>69</v>
      </c>
      <c r="AD22" s="106">
        <v>71</v>
      </c>
      <c r="AE22" s="106">
        <v>72.5</v>
      </c>
      <c r="AF22" s="106">
        <v>74</v>
      </c>
      <c r="AG22" s="106">
        <v>58</v>
      </c>
      <c r="AH22" s="106">
        <v>80</v>
      </c>
      <c r="AI22" s="106">
        <v>91</v>
      </c>
      <c r="AJ22" s="106">
        <v>71</v>
      </c>
      <c r="AK22" s="106">
        <v>77.5</v>
      </c>
    </row>
    <row r="23" spans="1:37" ht="18.75" thickBot="1">
      <c r="A23">
        <v>5</v>
      </c>
      <c r="B23">
        <v>6</v>
      </c>
      <c r="C23" s="113"/>
      <c r="D23" s="92" t="str">
        <f>INDEX($D$2:$D$11,A23)</f>
        <v>I CUCCIOLI</v>
      </c>
      <c r="E23" s="108">
        <v>2</v>
      </c>
      <c r="F23" s="110">
        <v>69</v>
      </c>
      <c r="G23" s="93" t="str">
        <f>INDEX($D$2:$D$11,B23)</f>
        <v>TORMENTINO</v>
      </c>
      <c r="H23" s="108">
        <v>1</v>
      </c>
      <c r="I23" s="109">
        <v>66</v>
      </c>
      <c r="J23" s="96"/>
      <c r="K23" s="145"/>
      <c r="L23" s="164">
        <v>5</v>
      </c>
      <c r="M23" s="116" t="s">
        <v>102</v>
      </c>
      <c r="N23" s="117">
        <v>27</v>
      </c>
      <c r="O23" s="242">
        <v>1352.5</v>
      </c>
      <c r="P23" s="165">
        <v>71.1842105263158</v>
      </c>
      <c r="Q23" s="164">
        <v>10</v>
      </c>
      <c r="R23" s="116" t="s">
        <v>27</v>
      </c>
      <c r="S23" s="117">
        <v>7</v>
      </c>
      <c r="T23" s="128">
        <v>1142.5</v>
      </c>
      <c r="U23" s="165">
        <v>60.13157894736842</v>
      </c>
      <c r="V23" s="145"/>
      <c r="X23" s="234" t="s">
        <v>102</v>
      </c>
      <c r="Y23" s="103">
        <v>40</v>
      </c>
      <c r="Z23" s="104">
        <f t="shared" si="0"/>
        <v>1903.5</v>
      </c>
      <c r="AA23" s="105">
        <f t="shared" si="1"/>
        <v>70.5</v>
      </c>
      <c r="AB23" s="104">
        <v>1288.5</v>
      </c>
      <c r="AC23" s="106">
        <v>64</v>
      </c>
      <c r="AD23" s="106">
        <v>67</v>
      </c>
      <c r="AE23" s="106">
        <v>76</v>
      </c>
      <c r="AF23" s="106">
        <v>66</v>
      </c>
      <c r="AG23" s="106">
        <v>78</v>
      </c>
      <c r="AH23" s="106">
        <v>68.5</v>
      </c>
      <c r="AI23" s="106">
        <v>63.5</v>
      </c>
      <c r="AJ23" s="106">
        <v>70.5</v>
      </c>
      <c r="AK23" s="106">
        <v>61.5</v>
      </c>
    </row>
    <row r="24" spans="3:37" ht="18.75" thickTop="1">
      <c r="C24" s="118"/>
      <c r="D24" s="119"/>
      <c r="E24" s="120"/>
      <c r="F24" s="121"/>
      <c r="H24" s="120"/>
      <c r="I24" s="121"/>
      <c r="J24" s="121"/>
      <c r="K24" s="145"/>
      <c r="L24" s="78"/>
      <c r="M24" s="78"/>
      <c r="N24" s="78"/>
      <c r="O24" s="244"/>
      <c r="P24" s="78"/>
      <c r="Q24" s="78"/>
      <c r="R24" s="78"/>
      <c r="S24" s="78"/>
      <c r="T24" s="78"/>
      <c r="U24" s="78"/>
      <c r="V24" s="145"/>
      <c r="X24" s="102" t="s">
        <v>23</v>
      </c>
      <c r="Y24" s="103">
        <v>38</v>
      </c>
      <c r="Z24" s="104">
        <f t="shared" si="0"/>
        <v>1895</v>
      </c>
      <c r="AA24" s="105">
        <f t="shared" si="1"/>
        <v>70.18518518518519</v>
      </c>
      <c r="AB24" s="104">
        <v>1272.5</v>
      </c>
      <c r="AC24" s="106">
        <v>66</v>
      </c>
      <c r="AD24" s="106">
        <v>79.5</v>
      </c>
      <c r="AE24" s="106">
        <v>69.5</v>
      </c>
      <c r="AF24" s="106">
        <v>71</v>
      </c>
      <c r="AG24" s="106">
        <v>70</v>
      </c>
      <c r="AH24" s="106">
        <v>65</v>
      </c>
      <c r="AI24" s="106">
        <v>66</v>
      </c>
      <c r="AJ24" s="106">
        <v>69.5</v>
      </c>
      <c r="AK24" s="106">
        <v>66</v>
      </c>
    </row>
    <row r="25" spans="3:37" ht="18.75" thickBot="1">
      <c r="C25" s="118"/>
      <c r="D25" s="119"/>
      <c r="E25" s="120"/>
      <c r="F25" s="121"/>
      <c r="G25" s="120"/>
      <c r="H25" s="120"/>
      <c r="I25" s="121"/>
      <c r="J25" s="121"/>
      <c r="K25" s="145"/>
      <c r="L25" s="78"/>
      <c r="M25" s="78"/>
      <c r="N25" s="78"/>
      <c r="O25" s="244"/>
      <c r="P25" s="78"/>
      <c r="Q25" s="78"/>
      <c r="R25" s="78"/>
      <c r="S25" s="78"/>
      <c r="T25" s="78"/>
      <c r="U25" s="78"/>
      <c r="V25" s="145"/>
      <c r="X25" s="102" t="s">
        <v>28</v>
      </c>
      <c r="Y25" s="103">
        <v>33</v>
      </c>
      <c r="Z25" s="104">
        <f t="shared" si="0"/>
        <v>1835</v>
      </c>
      <c r="AA25" s="105">
        <f t="shared" si="1"/>
        <v>67.96296296296296</v>
      </c>
      <c r="AB25" s="104">
        <v>1236.5</v>
      </c>
      <c r="AC25" s="106">
        <v>70.5</v>
      </c>
      <c r="AD25" s="106">
        <v>68</v>
      </c>
      <c r="AE25" s="106">
        <v>63</v>
      </c>
      <c r="AF25" s="106">
        <v>72.5</v>
      </c>
      <c r="AG25" s="106">
        <v>77.5</v>
      </c>
      <c r="AH25" s="106">
        <v>61.5</v>
      </c>
      <c r="AI25" s="106">
        <v>59</v>
      </c>
      <c r="AJ25" s="106">
        <v>61</v>
      </c>
      <c r="AK25" s="106">
        <v>65.5</v>
      </c>
    </row>
    <row r="26" spans="3:37" ht="19.5" thickBot="1" thickTop="1">
      <c r="C26" s="91" t="s">
        <v>59</v>
      </c>
      <c r="D26" s="92">
        <v>38403</v>
      </c>
      <c r="E26" s="93"/>
      <c r="F26" s="94"/>
      <c r="G26" s="93"/>
      <c r="H26" s="95"/>
      <c r="I26" s="94"/>
      <c r="J26" s="96"/>
      <c r="K26" s="145"/>
      <c r="L26" s="156">
        <v>20</v>
      </c>
      <c r="M26" s="98" t="s">
        <v>36</v>
      </c>
      <c r="N26" s="99" t="s">
        <v>32</v>
      </c>
      <c r="O26" s="243" t="s">
        <v>37</v>
      </c>
      <c r="P26" s="101" t="s">
        <v>38</v>
      </c>
      <c r="Q26" s="156">
        <f>L26</f>
        <v>20</v>
      </c>
      <c r="R26" s="157" t="s">
        <v>36</v>
      </c>
      <c r="S26" s="158" t="s">
        <v>32</v>
      </c>
      <c r="T26" s="159" t="s">
        <v>37</v>
      </c>
      <c r="U26" s="160" t="s">
        <v>38</v>
      </c>
      <c r="V26" s="145"/>
      <c r="X26" s="102" t="s">
        <v>30</v>
      </c>
      <c r="Y26" s="103">
        <v>32</v>
      </c>
      <c r="Z26" s="104">
        <f t="shared" si="0"/>
        <v>1855.5</v>
      </c>
      <c r="AA26" s="105">
        <f t="shared" si="1"/>
        <v>68.72222222222223</v>
      </c>
      <c r="AB26" s="104">
        <v>1235.5</v>
      </c>
      <c r="AC26" s="106">
        <v>69.5</v>
      </c>
      <c r="AD26" s="106">
        <v>70</v>
      </c>
      <c r="AE26" s="106">
        <v>72.5</v>
      </c>
      <c r="AF26" s="106">
        <v>74</v>
      </c>
      <c r="AG26" s="106">
        <v>65.5</v>
      </c>
      <c r="AH26" s="106">
        <v>78</v>
      </c>
      <c r="AI26" s="106">
        <v>69.5</v>
      </c>
      <c r="AJ26" s="106">
        <v>58.5</v>
      </c>
      <c r="AK26" s="106">
        <v>62.5</v>
      </c>
    </row>
    <row r="27" spans="1:37" ht="18">
      <c r="A27">
        <v>1</v>
      </c>
      <c r="B27">
        <v>9</v>
      </c>
      <c r="C27" s="118"/>
      <c r="D27" s="92" t="str">
        <f>INDEX($D$2:$D$11,A27)</f>
        <v>SPARTAK MANOWAR</v>
      </c>
      <c r="E27" s="108">
        <v>0</v>
      </c>
      <c r="F27" s="109">
        <v>63.5</v>
      </c>
      <c r="G27" s="93" t="str">
        <f>INDEX($D$2:$D$11,B27)</f>
        <v>REAL RAL RAL</v>
      </c>
      <c r="H27" s="108">
        <v>1</v>
      </c>
      <c r="I27" s="110">
        <v>69.5</v>
      </c>
      <c r="J27" s="96"/>
      <c r="K27" s="145"/>
      <c r="L27" s="161">
        <v>1</v>
      </c>
      <c r="M27" s="102" t="s">
        <v>108</v>
      </c>
      <c r="N27" s="103">
        <v>40</v>
      </c>
      <c r="O27" s="181">
        <v>1440.5</v>
      </c>
      <c r="P27" s="162">
        <v>72.025</v>
      </c>
      <c r="Q27" s="161">
        <v>6</v>
      </c>
      <c r="R27" s="102" t="s">
        <v>23</v>
      </c>
      <c r="S27" s="103">
        <v>27</v>
      </c>
      <c r="T27" s="104">
        <v>1418</v>
      </c>
      <c r="U27" s="162">
        <v>70.9</v>
      </c>
      <c r="V27" s="145"/>
      <c r="X27" s="102" t="s">
        <v>242</v>
      </c>
      <c r="Y27" s="103">
        <v>30</v>
      </c>
      <c r="Z27" s="104">
        <f t="shared" si="0"/>
        <v>1877.5</v>
      </c>
      <c r="AA27" s="105">
        <f t="shared" si="1"/>
        <v>69.53703703703704</v>
      </c>
      <c r="AB27" s="104">
        <v>1248.5</v>
      </c>
      <c r="AC27" s="106">
        <v>71.5</v>
      </c>
      <c r="AD27" s="106">
        <v>69.5</v>
      </c>
      <c r="AE27" s="106">
        <v>78.5</v>
      </c>
      <c r="AF27" s="106">
        <v>72.5</v>
      </c>
      <c r="AG27" s="106">
        <v>64.5</v>
      </c>
      <c r="AH27" s="106">
        <v>75</v>
      </c>
      <c r="AI27" s="106">
        <v>77.5</v>
      </c>
      <c r="AJ27" s="106">
        <v>58</v>
      </c>
      <c r="AK27" s="106">
        <v>62</v>
      </c>
    </row>
    <row r="28" spans="1:37" ht="18.75" thickBot="1">
      <c r="A28">
        <v>2</v>
      </c>
      <c r="B28">
        <v>8</v>
      </c>
      <c r="C28" s="118"/>
      <c r="D28" s="92" t="str">
        <f>INDEX($D$2:$D$11,A28)</f>
        <v>NEW TIM </v>
      </c>
      <c r="E28" s="108">
        <v>1</v>
      </c>
      <c r="F28" s="109">
        <v>68</v>
      </c>
      <c r="G28" s="93" t="str">
        <f>INDEX($D$2:$D$11,B28)</f>
        <v>ALBATROS</v>
      </c>
      <c r="H28" s="108">
        <v>1</v>
      </c>
      <c r="I28" s="109">
        <v>70</v>
      </c>
      <c r="J28" s="96"/>
      <c r="K28" s="145"/>
      <c r="L28" s="163">
        <v>2</v>
      </c>
      <c r="M28" s="102" t="s">
        <v>292</v>
      </c>
      <c r="N28" s="103">
        <v>36</v>
      </c>
      <c r="O28" s="181">
        <v>1453</v>
      </c>
      <c r="P28" s="162">
        <v>72.65</v>
      </c>
      <c r="Q28" s="163">
        <v>7</v>
      </c>
      <c r="R28" s="102" t="s">
        <v>28</v>
      </c>
      <c r="S28" s="103">
        <v>27</v>
      </c>
      <c r="T28" s="104">
        <v>1375</v>
      </c>
      <c r="U28" s="162">
        <v>68.75</v>
      </c>
      <c r="V28" s="145"/>
      <c r="X28" s="102" t="s">
        <v>27</v>
      </c>
      <c r="Y28" s="117">
        <v>14</v>
      </c>
      <c r="Z28" s="104">
        <f t="shared" si="0"/>
        <v>1638</v>
      </c>
      <c r="AA28" s="105">
        <f t="shared" si="1"/>
        <v>60.666666666666664</v>
      </c>
      <c r="AB28" s="104">
        <v>1088.5</v>
      </c>
      <c r="AC28" s="106">
        <v>54</v>
      </c>
      <c r="AD28" s="106">
        <v>56</v>
      </c>
      <c r="AE28" s="106">
        <v>62</v>
      </c>
      <c r="AF28" s="106">
        <v>59</v>
      </c>
      <c r="AG28" s="106">
        <v>67.5</v>
      </c>
      <c r="AH28" s="106">
        <v>53</v>
      </c>
      <c r="AI28" s="106">
        <v>62.5</v>
      </c>
      <c r="AJ28" s="106">
        <v>72.5</v>
      </c>
      <c r="AK28" s="106">
        <v>63</v>
      </c>
    </row>
    <row r="29" spans="1:22" ht="18.75" thickTop="1">
      <c r="A29">
        <v>3</v>
      </c>
      <c r="B29">
        <v>7</v>
      </c>
      <c r="C29" s="118"/>
      <c r="D29" s="92" t="str">
        <f>INDEX($D$2:$D$11,A29)</f>
        <v>TORO LOCO</v>
      </c>
      <c r="E29" s="108">
        <v>2</v>
      </c>
      <c r="F29" s="110">
        <v>72.5</v>
      </c>
      <c r="G29" s="93" t="str">
        <f>INDEX($D$2:$D$11,B29)</f>
        <v>LAUDANO VI PUNIRA'</v>
      </c>
      <c r="H29" s="108">
        <v>1</v>
      </c>
      <c r="I29" s="109">
        <v>68</v>
      </c>
      <c r="J29" s="96"/>
      <c r="K29" s="145"/>
      <c r="L29" s="163">
        <v>3</v>
      </c>
      <c r="M29" s="102" t="s">
        <v>29</v>
      </c>
      <c r="N29" s="103">
        <v>34</v>
      </c>
      <c r="O29" s="181">
        <v>1449.5</v>
      </c>
      <c r="P29" s="162">
        <v>72.475</v>
      </c>
      <c r="Q29" s="163">
        <v>8</v>
      </c>
      <c r="R29" s="102" t="s">
        <v>242</v>
      </c>
      <c r="S29" s="103">
        <v>23</v>
      </c>
      <c r="T29" s="104">
        <v>1389.5</v>
      </c>
      <c r="U29" s="162">
        <v>69.475</v>
      </c>
      <c r="V29" s="145"/>
    </row>
    <row r="30" spans="1:22" ht="18">
      <c r="A30">
        <v>4</v>
      </c>
      <c r="B30">
        <v>6</v>
      </c>
      <c r="C30" s="118"/>
      <c r="D30" s="92" t="str">
        <f>INDEX($D$2:$D$11,A30)</f>
        <v>VANILLA SKY</v>
      </c>
      <c r="E30" s="108">
        <v>1</v>
      </c>
      <c r="F30" s="110">
        <v>67</v>
      </c>
      <c r="G30" s="93" t="str">
        <f>INDEX($D$2:$D$11,B30)</f>
        <v>TORMENTINO</v>
      </c>
      <c r="H30" s="108">
        <v>4</v>
      </c>
      <c r="I30" s="109">
        <v>79.5</v>
      </c>
      <c r="J30" s="96"/>
      <c r="K30" s="145"/>
      <c r="L30" s="163">
        <v>4</v>
      </c>
      <c r="M30" s="102" t="s">
        <v>111</v>
      </c>
      <c r="N30" s="103">
        <v>33</v>
      </c>
      <c r="O30" s="181">
        <v>1423.5</v>
      </c>
      <c r="P30" s="162">
        <v>71.175</v>
      </c>
      <c r="Q30" s="163">
        <v>9</v>
      </c>
      <c r="R30" s="102" t="s">
        <v>30</v>
      </c>
      <c r="S30" s="103">
        <v>22</v>
      </c>
      <c r="T30" s="104">
        <v>1375</v>
      </c>
      <c r="U30" s="162">
        <v>68.75</v>
      </c>
      <c r="V30" s="145"/>
    </row>
    <row r="31" spans="1:22" ht="18.75" thickBot="1">
      <c r="A31">
        <v>5</v>
      </c>
      <c r="B31">
        <v>10</v>
      </c>
      <c r="C31" s="118"/>
      <c r="D31" s="92" t="str">
        <f>INDEX($D$2:$D$11,A31)</f>
        <v>I CUCCIOLI</v>
      </c>
      <c r="E31" s="108">
        <v>4</v>
      </c>
      <c r="F31" s="110">
        <v>71</v>
      </c>
      <c r="G31" s="93" t="str">
        <f>INDEX($D$2:$D$11,B31)</f>
        <v>LES SASICCES</v>
      </c>
      <c r="H31" s="108">
        <v>0</v>
      </c>
      <c r="I31" s="109">
        <v>56</v>
      </c>
      <c r="J31" s="96"/>
      <c r="K31" s="145"/>
      <c r="L31" s="164">
        <v>5</v>
      </c>
      <c r="M31" s="116" t="s">
        <v>102</v>
      </c>
      <c r="N31" s="117">
        <v>27</v>
      </c>
      <c r="O31" s="242">
        <v>1419.5</v>
      </c>
      <c r="P31" s="165">
        <v>70.975</v>
      </c>
      <c r="Q31" s="164">
        <v>10</v>
      </c>
      <c r="R31" s="116" t="s">
        <v>27</v>
      </c>
      <c r="S31" s="117">
        <v>7</v>
      </c>
      <c r="T31" s="128">
        <v>1198.5</v>
      </c>
      <c r="U31" s="165">
        <v>59.925</v>
      </c>
      <c r="V31" s="145"/>
    </row>
    <row r="32" spans="3:23" ht="13.5" thickTop="1">
      <c r="C32" s="118"/>
      <c r="D32" s="119"/>
      <c r="E32" s="120"/>
      <c r="F32" s="121"/>
      <c r="G32" s="120"/>
      <c r="H32" s="120"/>
      <c r="I32" s="121"/>
      <c r="J32" s="121"/>
      <c r="K32" s="145"/>
      <c r="L32" s="78"/>
      <c r="M32" s="78"/>
      <c r="N32" s="78"/>
      <c r="O32" s="244"/>
      <c r="P32" s="78"/>
      <c r="Q32" s="78"/>
      <c r="R32" s="78"/>
      <c r="S32" s="78"/>
      <c r="T32" s="78"/>
      <c r="U32" s="78"/>
      <c r="V32" s="145"/>
      <c r="W32" s="132"/>
    </row>
    <row r="33" spans="3:22" ht="13.5" thickBot="1">
      <c r="C33" s="118"/>
      <c r="D33" s="119"/>
      <c r="E33" s="120"/>
      <c r="F33" s="121"/>
      <c r="G33" s="120"/>
      <c r="H33" s="120"/>
      <c r="I33" s="121"/>
      <c r="J33" s="121"/>
      <c r="K33" s="145"/>
      <c r="L33" s="78"/>
      <c r="M33" s="78"/>
      <c r="N33" s="78"/>
      <c r="O33" s="244"/>
      <c r="P33" s="78"/>
      <c r="Q33" s="78"/>
      <c r="R33" s="78"/>
      <c r="S33" s="78"/>
      <c r="T33" s="78"/>
      <c r="U33" s="78"/>
      <c r="V33" s="145"/>
    </row>
    <row r="34" spans="3:22" ht="19.5" thickBot="1" thickTop="1">
      <c r="C34" s="91" t="s">
        <v>60</v>
      </c>
      <c r="D34" s="92">
        <v>38410</v>
      </c>
      <c r="E34" s="93"/>
      <c r="F34" s="94"/>
      <c r="G34" s="93"/>
      <c r="H34" s="95"/>
      <c r="I34" s="94"/>
      <c r="J34" s="96"/>
      <c r="K34" s="145"/>
      <c r="L34" s="156">
        <v>21</v>
      </c>
      <c r="M34" s="98" t="s">
        <v>36</v>
      </c>
      <c r="N34" s="99" t="s">
        <v>32</v>
      </c>
      <c r="O34" s="243" t="s">
        <v>37</v>
      </c>
      <c r="P34" s="101" t="s">
        <v>38</v>
      </c>
      <c r="Q34" s="156">
        <f>L34</f>
        <v>21</v>
      </c>
      <c r="R34" s="157" t="s">
        <v>36</v>
      </c>
      <c r="S34" s="158" t="s">
        <v>32</v>
      </c>
      <c r="T34" s="159" t="s">
        <v>37</v>
      </c>
      <c r="U34" s="160" t="s">
        <v>38</v>
      </c>
      <c r="V34" s="145"/>
    </row>
    <row r="35" spans="1:22" ht="18">
      <c r="A35">
        <v>1</v>
      </c>
      <c r="B35">
        <v>8</v>
      </c>
      <c r="C35" s="118"/>
      <c r="D35" s="92" t="str">
        <f>INDEX($D$2:$D$11,A35)</f>
        <v>SPARTAK MANOWAR</v>
      </c>
      <c r="E35" s="108">
        <v>2</v>
      </c>
      <c r="F35" s="109">
        <v>74.5</v>
      </c>
      <c r="G35" s="93" t="str">
        <f>INDEX($D$2:$D$11,B35)</f>
        <v>ALBATROS</v>
      </c>
      <c r="H35" s="108">
        <v>2</v>
      </c>
      <c r="I35" s="110">
        <v>72.5</v>
      </c>
      <c r="J35" s="96"/>
      <c r="K35" s="145"/>
      <c r="L35" s="161">
        <v>1</v>
      </c>
      <c r="M35" s="102" t="s">
        <v>108</v>
      </c>
      <c r="N35" s="103">
        <v>41</v>
      </c>
      <c r="O35" s="181">
        <v>1515</v>
      </c>
      <c r="P35" s="162">
        <v>72.14285714285714</v>
      </c>
      <c r="Q35" s="161">
        <v>6</v>
      </c>
      <c r="R35" s="102" t="s">
        <v>23</v>
      </c>
      <c r="S35" s="103">
        <v>28</v>
      </c>
      <c r="T35" s="104">
        <v>1487.5</v>
      </c>
      <c r="U35" s="162">
        <v>70.83333333333333</v>
      </c>
      <c r="V35" s="145"/>
    </row>
    <row r="36" spans="1:25" ht="18">
      <c r="A36">
        <v>2</v>
      </c>
      <c r="B36">
        <v>7</v>
      </c>
      <c r="C36" s="118"/>
      <c r="D36" s="92" t="str">
        <f>INDEX($D$2:$D$11,A36)</f>
        <v>NEW TIM </v>
      </c>
      <c r="E36" s="108">
        <v>2</v>
      </c>
      <c r="F36" s="109">
        <v>70.5</v>
      </c>
      <c r="G36" s="93" t="str">
        <f>INDEX($D$2:$D$11,B36)</f>
        <v>LAUDANO VI PUNIRA'</v>
      </c>
      <c r="H36" s="108">
        <v>0</v>
      </c>
      <c r="I36" s="109">
        <v>63</v>
      </c>
      <c r="J36" s="96"/>
      <c r="K36" s="145"/>
      <c r="L36" s="163">
        <v>2</v>
      </c>
      <c r="M36" s="102" t="s">
        <v>292</v>
      </c>
      <c r="N36" s="103">
        <v>39</v>
      </c>
      <c r="O36" s="181">
        <v>1523.5</v>
      </c>
      <c r="P36" s="162">
        <v>72.54761904761905</v>
      </c>
      <c r="Q36" s="163">
        <v>7</v>
      </c>
      <c r="R36" s="102" t="s">
        <v>28</v>
      </c>
      <c r="S36" s="103">
        <v>27</v>
      </c>
      <c r="T36" s="104">
        <v>1438</v>
      </c>
      <c r="U36" s="162">
        <v>68.47619047619048</v>
      </c>
      <c r="V36" s="145"/>
      <c r="Y36" s="226"/>
    </row>
    <row r="37" spans="1:22" ht="18">
      <c r="A37">
        <v>3</v>
      </c>
      <c r="B37">
        <v>6</v>
      </c>
      <c r="C37" s="118"/>
      <c r="D37" s="92" t="str">
        <f>INDEX($D$2:$D$11,A37)</f>
        <v>TORO LOCO</v>
      </c>
      <c r="E37" s="108">
        <v>1</v>
      </c>
      <c r="F37" s="110">
        <v>68</v>
      </c>
      <c r="G37" s="93" t="str">
        <f>INDEX($D$2:$D$11,B37)</f>
        <v>TORMENTINO</v>
      </c>
      <c r="H37" s="108">
        <v>1</v>
      </c>
      <c r="I37" s="109">
        <v>69.5</v>
      </c>
      <c r="J37" s="96"/>
      <c r="K37" s="145"/>
      <c r="L37" s="163">
        <v>3</v>
      </c>
      <c r="M37" s="102" t="s">
        <v>29</v>
      </c>
      <c r="N37" s="103">
        <v>35</v>
      </c>
      <c r="O37" s="181">
        <v>1517.5</v>
      </c>
      <c r="P37" s="162">
        <v>72.26190476190476</v>
      </c>
      <c r="Q37" s="163">
        <v>8</v>
      </c>
      <c r="R37" s="102" t="s">
        <v>242</v>
      </c>
      <c r="S37" s="103">
        <v>26</v>
      </c>
      <c r="T37" s="104">
        <v>1468</v>
      </c>
      <c r="U37" s="162">
        <v>69.9047619047619</v>
      </c>
      <c r="V37" s="145"/>
    </row>
    <row r="38" spans="1:22" ht="18">
      <c r="A38">
        <v>4</v>
      </c>
      <c r="B38">
        <v>5</v>
      </c>
      <c r="C38" s="118"/>
      <c r="D38" s="92" t="str">
        <f>INDEX($D$2:$D$11,A38)</f>
        <v>VANILLA SKY</v>
      </c>
      <c r="E38" s="108">
        <v>3</v>
      </c>
      <c r="F38" s="110">
        <v>76</v>
      </c>
      <c r="G38" s="93" t="str">
        <f>INDEX($D$2:$D$11,B38)</f>
        <v>I CUCCIOLI</v>
      </c>
      <c r="H38" s="108">
        <v>2</v>
      </c>
      <c r="I38" s="109">
        <v>72.5</v>
      </c>
      <c r="J38" s="96"/>
      <c r="K38" s="145"/>
      <c r="L38" s="163">
        <v>4</v>
      </c>
      <c r="M38" s="102" t="s">
        <v>111</v>
      </c>
      <c r="N38" s="103">
        <v>33</v>
      </c>
      <c r="O38" s="181">
        <v>1496</v>
      </c>
      <c r="P38" s="162">
        <v>71.23809523809524</v>
      </c>
      <c r="Q38" s="163">
        <v>9</v>
      </c>
      <c r="R38" s="102" t="s">
        <v>30</v>
      </c>
      <c r="S38" s="103">
        <v>23</v>
      </c>
      <c r="T38" s="104">
        <v>1447.5</v>
      </c>
      <c r="U38" s="162">
        <v>68.92857142857143</v>
      </c>
      <c r="V38" s="145"/>
    </row>
    <row r="39" spans="1:22" ht="18.75" thickBot="1">
      <c r="A39">
        <v>9</v>
      </c>
      <c r="B39">
        <v>10</v>
      </c>
      <c r="C39" s="118"/>
      <c r="D39" s="92" t="str">
        <f>INDEX($D$2:$D$11,A39)</f>
        <v>REAL RAL RAL</v>
      </c>
      <c r="E39" s="108">
        <v>4</v>
      </c>
      <c r="F39" s="110">
        <v>78.5</v>
      </c>
      <c r="G39" s="93" t="str">
        <f>INDEX($D$2:$D$11,B39)</f>
        <v>LES SASICCES</v>
      </c>
      <c r="H39" s="108">
        <v>0</v>
      </c>
      <c r="I39" s="109">
        <v>62</v>
      </c>
      <c r="J39" s="96"/>
      <c r="K39" s="145"/>
      <c r="L39" s="164">
        <v>5</v>
      </c>
      <c r="M39" s="116" t="s">
        <v>102</v>
      </c>
      <c r="N39" s="117">
        <v>30</v>
      </c>
      <c r="O39" s="242">
        <v>1495.5</v>
      </c>
      <c r="P39" s="165">
        <v>71.21428571428571</v>
      </c>
      <c r="Q39" s="164">
        <v>10</v>
      </c>
      <c r="R39" s="116" t="s">
        <v>27</v>
      </c>
      <c r="S39" s="117">
        <v>7</v>
      </c>
      <c r="T39" s="128">
        <v>1260.5</v>
      </c>
      <c r="U39" s="165">
        <v>60.023809523809526</v>
      </c>
      <c r="V39" s="145"/>
    </row>
    <row r="40" spans="3:22" ht="13.5" thickTop="1">
      <c r="C40" s="118"/>
      <c r="D40" s="119"/>
      <c r="E40" s="120"/>
      <c r="F40" s="121"/>
      <c r="G40" s="120"/>
      <c r="H40" s="120"/>
      <c r="I40" s="121"/>
      <c r="J40" s="121"/>
      <c r="K40" s="145"/>
      <c r="L40" s="78"/>
      <c r="M40" s="78"/>
      <c r="N40" s="78"/>
      <c r="O40" s="244"/>
      <c r="P40" s="78"/>
      <c r="Q40" s="78"/>
      <c r="R40" s="78"/>
      <c r="S40" s="78"/>
      <c r="T40" s="78"/>
      <c r="U40" s="78"/>
      <c r="V40" s="145"/>
    </row>
    <row r="41" spans="3:22" ht="13.5" thickBot="1">
      <c r="C41" s="118"/>
      <c r="D41" s="119"/>
      <c r="E41" s="120"/>
      <c r="F41" s="121"/>
      <c r="G41" s="120"/>
      <c r="H41" s="120"/>
      <c r="I41" s="121"/>
      <c r="J41" s="121"/>
      <c r="K41" s="145"/>
      <c r="L41" s="78"/>
      <c r="M41" s="78"/>
      <c r="N41" s="78"/>
      <c r="O41" s="244"/>
      <c r="P41" s="78"/>
      <c r="Q41" s="78"/>
      <c r="R41" s="78"/>
      <c r="S41" s="78"/>
      <c r="T41" s="78"/>
      <c r="U41" s="78"/>
      <c r="V41" s="145"/>
    </row>
    <row r="42" spans="3:22" ht="19.5" thickBot="1" thickTop="1">
      <c r="C42" s="91" t="s">
        <v>61</v>
      </c>
      <c r="D42" s="92">
        <v>38417</v>
      </c>
      <c r="E42" s="93"/>
      <c r="F42" s="94"/>
      <c r="G42" s="93"/>
      <c r="H42" s="95"/>
      <c r="I42" s="94"/>
      <c r="J42" s="96"/>
      <c r="K42" s="145"/>
      <c r="L42" s="156">
        <v>22</v>
      </c>
      <c r="M42" s="98" t="s">
        <v>36</v>
      </c>
      <c r="N42" s="99" t="s">
        <v>32</v>
      </c>
      <c r="O42" s="243" t="s">
        <v>37</v>
      </c>
      <c r="P42" s="101" t="s">
        <v>38</v>
      </c>
      <c r="Q42" s="156">
        <f>L42</f>
        <v>22</v>
      </c>
      <c r="R42" s="157" t="s">
        <v>36</v>
      </c>
      <c r="S42" s="158" t="s">
        <v>32</v>
      </c>
      <c r="T42" s="159" t="s">
        <v>37</v>
      </c>
      <c r="U42" s="160" t="s">
        <v>38</v>
      </c>
      <c r="V42" s="145"/>
    </row>
    <row r="43" spans="1:22" ht="18">
      <c r="A43">
        <v>1</v>
      </c>
      <c r="B43">
        <v>7</v>
      </c>
      <c r="C43" s="118"/>
      <c r="D43" s="92" t="str">
        <f>INDEX($D$2:$D$11,A43)</f>
        <v>SPARTAK MANOWAR</v>
      </c>
      <c r="E43" s="108">
        <v>0</v>
      </c>
      <c r="F43" s="109">
        <v>65</v>
      </c>
      <c r="G43" s="93" t="str">
        <f>INDEX($D$2:$D$11,B43)</f>
        <v>LAUDANO VI PUNIRA'</v>
      </c>
      <c r="H43" s="108">
        <v>2</v>
      </c>
      <c r="I43" s="110">
        <v>72.5</v>
      </c>
      <c r="J43" s="96"/>
      <c r="K43" s="145"/>
      <c r="L43" s="161">
        <v>1</v>
      </c>
      <c r="M43" s="102" t="s">
        <v>108</v>
      </c>
      <c r="N43" s="103">
        <v>41</v>
      </c>
      <c r="O43" s="181">
        <v>1580</v>
      </c>
      <c r="P43" s="162">
        <v>71.81818181818181</v>
      </c>
      <c r="Q43" s="161">
        <v>6</v>
      </c>
      <c r="R43" s="102" t="s">
        <v>28</v>
      </c>
      <c r="S43" s="103">
        <v>30</v>
      </c>
      <c r="T43" s="104">
        <v>1510.5</v>
      </c>
      <c r="U43" s="162">
        <v>68.6590909090909</v>
      </c>
      <c r="V43" s="145"/>
    </row>
    <row r="44" spans="1:22" ht="18">
      <c r="A44">
        <v>2</v>
      </c>
      <c r="B44">
        <v>6</v>
      </c>
      <c r="C44" s="118"/>
      <c r="D44" s="92" t="str">
        <f>INDEX($D$2:$D$11,A44)</f>
        <v>NEW TIM </v>
      </c>
      <c r="E44" s="108">
        <v>1</v>
      </c>
      <c r="F44" s="109">
        <v>68.5</v>
      </c>
      <c r="G44" s="93" t="str">
        <f>INDEX($D$2:$D$11,B44)</f>
        <v>TORMENTINO</v>
      </c>
      <c r="H44" s="136">
        <v>1</v>
      </c>
      <c r="I44" s="109">
        <v>71</v>
      </c>
      <c r="J44" s="96"/>
      <c r="K44" s="145"/>
      <c r="L44" s="163">
        <v>2</v>
      </c>
      <c r="M44" s="102" t="s">
        <v>292</v>
      </c>
      <c r="N44" s="103">
        <v>40</v>
      </c>
      <c r="O44" s="181">
        <v>1592</v>
      </c>
      <c r="P44" s="162">
        <v>72.36363636363636</v>
      </c>
      <c r="Q44" s="163">
        <v>7</v>
      </c>
      <c r="R44" s="102" t="s">
        <v>23</v>
      </c>
      <c r="S44" s="103">
        <v>29</v>
      </c>
      <c r="T44" s="104">
        <v>1558.5</v>
      </c>
      <c r="U44" s="162">
        <v>70.8409090909091</v>
      </c>
      <c r="V44" s="145"/>
    </row>
    <row r="45" spans="1:22" ht="18">
      <c r="A45">
        <v>3</v>
      </c>
      <c r="B45">
        <v>5</v>
      </c>
      <c r="C45" s="118"/>
      <c r="D45" s="92" t="str">
        <f>INDEX($D$2:$D$11,A45)</f>
        <v>TORO LOCO</v>
      </c>
      <c r="E45" s="108">
        <v>3</v>
      </c>
      <c r="F45" s="110">
        <v>77</v>
      </c>
      <c r="G45" s="93" t="str">
        <f>INDEX($D$2:$D$11,B45)</f>
        <v>I CUCCIOLI</v>
      </c>
      <c r="H45" s="136">
        <v>2</v>
      </c>
      <c r="I45" s="109">
        <v>74</v>
      </c>
      <c r="J45" s="96"/>
      <c r="K45" s="145"/>
      <c r="L45" s="163">
        <v>3</v>
      </c>
      <c r="M45" s="102" t="s">
        <v>29</v>
      </c>
      <c r="N45" s="103">
        <v>38</v>
      </c>
      <c r="O45" s="181">
        <v>1594.5</v>
      </c>
      <c r="P45" s="162">
        <v>72.47727272727273</v>
      </c>
      <c r="Q45" s="163">
        <v>8</v>
      </c>
      <c r="R45" s="102" t="s">
        <v>242</v>
      </c>
      <c r="S45" s="103">
        <v>27</v>
      </c>
      <c r="T45" s="104">
        <v>1540.5</v>
      </c>
      <c r="U45" s="162">
        <v>70.02272727272727</v>
      </c>
      <c r="V45" s="145"/>
    </row>
    <row r="46" spans="1:22" ht="18">
      <c r="A46">
        <v>4</v>
      </c>
      <c r="B46">
        <v>10</v>
      </c>
      <c r="C46" s="118"/>
      <c r="D46" s="92" t="str">
        <f>INDEX($D$2:$D$11,A46)</f>
        <v>VANILLA SKY</v>
      </c>
      <c r="E46" s="108">
        <v>2</v>
      </c>
      <c r="F46" s="110">
        <v>66</v>
      </c>
      <c r="G46" s="93" t="str">
        <f>INDEX($D$2:$D$11,B46)</f>
        <v>LES SASICCES</v>
      </c>
      <c r="H46" s="136">
        <v>0</v>
      </c>
      <c r="I46" s="109">
        <v>59</v>
      </c>
      <c r="J46" s="96"/>
      <c r="K46" s="145"/>
      <c r="L46" s="163">
        <v>4</v>
      </c>
      <c r="M46" s="102" t="s">
        <v>111</v>
      </c>
      <c r="N46" s="103">
        <v>33</v>
      </c>
      <c r="O46" s="181">
        <v>1570</v>
      </c>
      <c r="P46" s="162">
        <v>71.36363636363636</v>
      </c>
      <c r="Q46" s="163">
        <v>9</v>
      </c>
      <c r="R46" s="102" t="s">
        <v>30</v>
      </c>
      <c r="S46" s="103">
        <v>24</v>
      </c>
      <c r="T46" s="104">
        <v>1521.5</v>
      </c>
      <c r="U46" s="162">
        <v>69.1590909090909</v>
      </c>
      <c r="V46" s="145"/>
    </row>
    <row r="47" spans="1:22" ht="18.75" thickBot="1">
      <c r="A47">
        <v>8</v>
      </c>
      <c r="B47">
        <v>9</v>
      </c>
      <c r="C47" s="118"/>
      <c r="D47" s="92" t="str">
        <f>INDEX($D$2:$D$11,A47)</f>
        <v>ALBATROS</v>
      </c>
      <c r="E47" s="108">
        <v>2</v>
      </c>
      <c r="F47" s="110">
        <v>74</v>
      </c>
      <c r="G47" s="93" t="str">
        <f>INDEX($D$2:$D$11,B47)</f>
        <v>REAL RAL RAL</v>
      </c>
      <c r="H47" s="136">
        <v>2</v>
      </c>
      <c r="I47" s="109">
        <v>72.5</v>
      </c>
      <c r="J47" s="96"/>
      <c r="K47" s="145"/>
      <c r="L47" s="164">
        <v>5</v>
      </c>
      <c r="M47" s="116" t="s">
        <v>102</v>
      </c>
      <c r="N47" s="117">
        <v>33</v>
      </c>
      <c r="O47" s="242">
        <v>1561.5</v>
      </c>
      <c r="P47" s="165">
        <v>70.97727272727273</v>
      </c>
      <c r="Q47" s="164">
        <v>10</v>
      </c>
      <c r="R47" s="116" t="s">
        <v>27</v>
      </c>
      <c r="S47" s="117">
        <v>7</v>
      </c>
      <c r="T47" s="128">
        <v>1319.5</v>
      </c>
      <c r="U47" s="165">
        <v>59.97727272727273</v>
      </c>
      <c r="V47" s="145"/>
    </row>
    <row r="48" spans="3:22" ht="13.5" thickTop="1">
      <c r="C48" s="118"/>
      <c r="D48" s="119"/>
      <c r="E48" s="120"/>
      <c r="F48" s="121"/>
      <c r="G48" s="120"/>
      <c r="H48" s="120"/>
      <c r="I48" s="121"/>
      <c r="J48" s="121"/>
      <c r="K48" s="145"/>
      <c r="L48" s="78"/>
      <c r="M48" s="78"/>
      <c r="N48" s="78"/>
      <c r="O48" s="244"/>
      <c r="P48" s="78"/>
      <c r="Q48" s="78"/>
      <c r="R48" s="78"/>
      <c r="S48" s="78"/>
      <c r="T48" s="78"/>
      <c r="U48" s="78"/>
      <c r="V48" s="145"/>
    </row>
    <row r="49" spans="3:22" ht="13.5" thickBot="1">
      <c r="C49" s="118"/>
      <c r="D49" s="119"/>
      <c r="E49" s="120"/>
      <c r="F49" s="121"/>
      <c r="G49" s="120"/>
      <c r="H49" s="120"/>
      <c r="I49" s="121"/>
      <c r="J49" s="121"/>
      <c r="K49" s="145"/>
      <c r="L49" s="78"/>
      <c r="M49" s="78"/>
      <c r="N49" s="78"/>
      <c r="O49" s="244"/>
      <c r="P49" s="78"/>
      <c r="Q49" s="78"/>
      <c r="R49" s="78"/>
      <c r="S49" s="78"/>
      <c r="T49" s="78"/>
      <c r="U49" s="78"/>
      <c r="V49" s="145"/>
    </row>
    <row r="50" spans="3:22" ht="19.5" thickBot="1" thickTop="1">
      <c r="C50" s="91" t="s">
        <v>62</v>
      </c>
      <c r="D50" s="92">
        <v>38424</v>
      </c>
      <c r="E50" s="93"/>
      <c r="F50" s="94"/>
      <c r="G50" s="93"/>
      <c r="H50" s="95"/>
      <c r="I50" s="94"/>
      <c r="J50" s="96"/>
      <c r="K50" s="145"/>
      <c r="L50" s="156">
        <v>23</v>
      </c>
      <c r="M50" s="98" t="s">
        <v>36</v>
      </c>
      <c r="N50" s="99" t="s">
        <v>32</v>
      </c>
      <c r="O50" s="243" t="s">
        <v>37</v>
      </c>
      <c r="P50" s="101" t="s">
        <v>38</v>
      </c>
      <c r="Q50" s="156">
        <f>L50</f>
        <v>23</v>
      </c>
      <c r="R50" s="157" t="s">
        <v>36</v>
      </c>
      <c r="S50" s="158" t="s">
        <v>32</v>
      </c>
      <c r="T50" s="159" t="s">
        <v>37</v>
      </c>
      <c r="U50" s="160" t="s">
        <v>38</v>
      </c>
      <c r="V50" s="145"/>
    </row>
    <row r="51" spans="1:22" ht="18">
      <c r="A51">
        <v>1</v>
      </c>
      <c r="B51">
        <v>6</v>
      </c>
      <c r="C51" s="118"/>
      <c r="D51" s="92" t="str">
        <f>INDEX($D$2:$D$11,A51)</f>
        <v>SPARTAK MANOWAR</v>
      </c>
      <c r="E51" s="108">
        <v>0</v>
      </c>
      <c r="F51" s="109">
        <v>58</v>
      </c>
      <c r="G51" s="93" t="str">
        <f>INDEX($D$2:$D$11,B51)</f>
        <v>TORMENTINO</v>
      </c>
      <c r="H51" s="108">
        <v>3</v>
      </c>
      <c r="I51" s="110">
        <v>70</v>
      </c>
      <c r="J51" s="96"/>
      <c r="K51" s="145"/>
      <c r="L51" s="161">
        <v>1</v>
      </c>
      <c r="M51" s="102" t="s">
        <v>292</v>
      </c>
      <c r="N51" s="103">
        <v>43</v>
      </c>
      <c r="O51" s="181">
        <v>1671.5</v>
      </c>
      <c r="P51" s="162">
        <v>72.67391304347827</v>
      </c>
      <c r="Q51" s="161">
        <v>6</v>
      </c>
      <c r="R51" s="102" t="s">
        <v>28</v>
      </c>
      <c r="S51" s="103">
        <v>33</v>
      </c>
      <c r="T51" s="104">
        <v>1590</v>
      </c>
      <c r="U51" s="162">
        <v>69.1304347826087</v>
      </c>
      <c r="V51" s="145"/>
    </row>
    <row r="52" spans="1:22" ht="18">
      <c r="A52">
        <v>2</v>
      </c>
      <c r="B52">
        <v>5</v>
      </c>
      <c r="C52" s="118"/>
      <c r="D52" s="92" t="str">
        <f>INDEX($D$2:$D$11,A52)</f>
        <v>NEW TIM </v>
      </c>
      <c r="E52" s="108">
        <v>5</v>
      </c>
      <c r="F52" s="109">
        <v>79.5</v>
      </c>
      <c r="G52" s="93" t="str">
        <f>INDEX($D$2:$D$11,B52)</f>
        <v>I CUCCIOLI</v>
      </c>
      <c r="H52" s="108">
        <v>0</v>
      </c>
      <c r="I52" s="109">
        <v>58</v>
      </c>
      <c r="J52" s="96"/>
      <c r="K52" s="145"/>
      <c r="L52" s="163">
        <v>2</v>
      </c>
      <c r="M52" s="102" t="s">
        <v>108</v>
      </c>
      <c r="N52" s="103">
        <v>41</v>
      </c>
      <c r="O52" s="181">
        <v>1638</v>
      </c>
      <c r="P52" s="162">
        <v>71.21739130434783</v>
      </c>
      <c r="Q52" s="163">
        <v>7</v>
      </c>
      <c r="R52" s="102" t="s">
        <v>23</v>
      </c>
      <c r="S52" s="103">
        <v>32</v>
      </c>
      <c r="T52" s="104">
        <v>1628.5</v>
      </c>
      <c r="U52" s="162">
        <v>70.80434782608695</v>
      </c>
      <c r="V52" s="145"/>
    </row>
    <row r="53" spans="1:22" ht="18">
      <c r="A53">
        <v>3</v>
      </c>
      <c r="B53">
        <v>4</v>
      </c>
      <c r="C53" s="118"/>
      <c r="D53" s="92" t="str">
        <f>INDEX($D$2:$D$11,A53)</f>
        <v>TORO LOCO</v>
      </c>
      <c r="E53" s="108">
        <v>1</v>
      </c>
      <c r="F53" s="110">
        <v>66</v>
      </c>
      <c r="G53" s="93" t="str">
        <f>INDEX($D$2:$D$11,B53)</f>
        <v>VANILLA SKY</v>
      </c>
      <c r="H53" s="108">
        <v>4</v>
      </c>
      <c r="I53" s="109">
        <v>78</v>
      </c>
      <c r="J53" s="96"/>
      <c r="K53" s="145"/>
      <c r="L53" s="163">
        <v>3</v>
      </c>
      <c r="M53" s="102" t="s">
        <v>29</v>
      </c>
      <c r="N53" s="103">
        <v>38</v>
      </c>
      <c r="O53" s="181">
        <v>1661.5</v>
      </c>
      <c r="P53" s="162">
        <v>72.23913043478261</v>
      </c>
      <c r="Q53" s="163">
        <v>8</v>
      </c>
      <c r="R53" s="102" t="s">
        <v>242</v>
      </c>
      <c r="S53" s="103">
        <v>27</v>
      </c>
      <c r="T53" s="104">
        <v>1607</v>
      </c>
      <c r="U53" s="162">
        <v>69.8695652173913</v>
      </c>
      <c r="V53" s="145"/>
    </row>
    <row r="54" spans="1:22" ht="18">
      <c r="A54">
        <v>7</v>
      </c>
      <c r="B54">
        <v>9</v>
      </c>
      <c r="C54" s="118"/>
      <c r="D54" s="92" t="str">
        <f>INDEX($D$2:$D$11,A54)</f>
        <v>LAUDANO VI PUNIRA'</v>
      </c>
      <c r="E54" s="108">
        <v>3</v>
      </c>
      <c r="F54" s="110">
        <v>75.5</v>
      </c>
      <c r="G54" s="93" t="str">
        <f>INDEX($D$2:$D$11,B54)</f>
        <v>REAL RAL RAL</v>
      </c>
      <c r="H54" s="108">
        <v>0</v>
      </c>
      <c r="I54" s="109">
        <v>64.5</v>
      </c>
      <c r="J54" s="96"/>
      <c r="K54" s="145"/>
      <c r="L54" s="163">
        <v>4</v>
      </c>
      <c r="M54" s="102" t="s">
        <v>102</v>
      </c>
      <c r="N54" s="103">
        <v>36</v>
      </c>
      <c r="O54" s="181">
        <v>1639.5</v>
      </c>
      <c r="P54" s="162">
        <v>71.28260869565217</v>
      </c>
      <c r="Q54" s="163">
        <v>9</v>
      </c>
      <c r="R54" s="102" t="s">
        <v>30</v>
      </c>
      <c r="S54" s="103">
        <v>25</v>
      </c>
      <c r="T54" s="104">
        <v>1587</v>
      </c>
      <c r="U54" s="162">
        <v>69</v>
      </c>
      <c r="V54" s="145"/>
    </row>
    <row r="55" spans="1:22" ht="18.75" thickBot="1">
      <c r="A55">
        <v>8</v>
      </c>
      <c r="B55">
        <v>10</v>
      </c>
      <c r="C55" s="118"/>
      <c r="D55" s="92" t="str">
        <f>INDEX($D$2:$D$11,A55)</f>
        <v>ALBATROS</v>
      </c>
      <c r="E55" s="108">
        <v>0</v>
      </c>
      <c r="F55" s="110">
        <v>65.5</v>
      </c>
      <c r="G55" s="93" t="str">
        <f>INDEX($D$2:$D$11,B55)</f>
        <v>LES SASICCES</v>
      </c>
      <c r="H55" s="108">
        <v>0</v>
      </c>
      <c r="I55" s="109">
        <v>67.5</v>
      </c>
      <c r="J55" s="96"/>
      <c r="K55" s="145"/>
      <c r="L55" s="164">
        <v>5</v>
      </c>
      <c r="M55" s="116" t="s">
        <v>111</v>
      </c>
      <c r="N55" s="117">
        <v>33</v>
      </c>
      <c r="O55" s="242">
        <v>1628</v>
      </c>
      <c r="P55" s="165">
        <v>70.78260869565217</v>
      </c>
      <c r="Q55" s="164">
        <v>10</v>
      </c>
      <c r="R55" s="116" t="s">
        <v>27</v>
      </c>
      <c r="S55" s="117">
        <v>8</v>
      </c>
      <c r="T55" s="128">
        <v>1387</v>
      </c>
      <c r="U55" s="165">
        <v>60.30434782608695</v>
      </c>
      <c r="V55" s="145"/>
    </row>
    <row r="56" spans="3:22" ht="16.5" thickTop="1">
      <c r="C56" s="118"/>
      <c r="D56" s="166"/>
      <c r="E56" s="167"/>
      <c r="F56" s="168"/>
      <c r="G56" s="169"/>
      <c r="H56" s="170"/>
      <c r="I56" s="171"/>
      <c r="J56" s="96"/>
      <c r="K56" s="145"/>
      <c r="L56" s="78"/>
      <c r="M56" s="78"/>
      <c r="N56" s="78"/>
      <c r="O56" s="244"/>
      <c r="P56" s="78"/>
      <c r="Q56" s="78"/>
      <c r="R56" s="78"/>
      <c r="S56" s="78"/>
      <c r="T56" s="78"/>
      <c r="U56" s="78"/>
      <c r="V56" s="145"/>
    </row>
    <row r="57" spans="3:22" ht="12.75">
      <c r="C57" s="118"/>
      <c r="D57" s="119"/>
      <c r="E57" s="120"/>
      <c r="F57" s="121"/>
      <c r="G57" s="120"/>
      <c r="H57" s="120"/>
      <c r="I57" s="121"/>
      <c r="J57" s="121"/>
      <c r="K57" s="145"/>
      <c r="L57" s="78"/>
      <c r="M57" s="78"/>
      <c r="N57" s="78"/>
      <c r="O57" s="244"/>
      <c r="P57" s="78"/>
      <c r="Q57" s="78"/>
      <c r="R57" s="78"/>
      <c r="S57" s="78"/>
      <c r="T57" s="78"/>
      <c r="U57" s="78"/>
      <c r="V57" s="145"/>
    </row>
    <row r="58" spans="3:22" ht="13.5" thickBot="1">
      <c r="C58" s="118"/>
      <c r="D58" s="119"/>
      <c r="E58" s="120"/>
      <c r="F58" s="121"/>
      <c r="G58" s="120"/>
      <c r="H58" s="120"/>
      <c r="I58" s="121"/>
      <c r="J58" s="121"/>
      <c r="K58" s="145"/>
      <c r="L58" s="78"/>
      <c r="M58" s="78"/>
      <c r="N58" s="78"/>
      <c r="O58" s="244"/>
      <c r="P58" s="78"/>
      <c r="Q58" s="78"/>
      <c r="R58" s="78"/>
      <c r="S58" s="78"/>
      <c r="T58" s="78"/>
      <c r="U58" s="78"/>
      <c r="V58" s="145"/>
    </row>
    <row r="59" spans="3:22" ht="19.5" thickBot="1" thickTop="1">
      <c r="C59" s="91" t="s">
        <v>63</v>
      </c>
      <c r="D59" s="92">
        <v>38431</v>
      </c>
      <c r="E59" s="93"/>
      <c r="F59" s="94"/>
      <c r="G59" s="93"/>
      <c r="H59" s="95"/>
      <c r="I59" s="94"/>
      <c r="J59" s="96"/>
      <c r="K59" s="145"/>
      <c r="L59" s="156">
        <v>24</v>
      </c>
      <c r="M59" s="98" t="s">
        <v>36</v>
      </c>
      <c r="N59" s="99" t="s">
        <v>32</v>
      </c>
      <c r="O59" s="243" t="s">
        <v>37</v>
      </c>
      <c r="P59" s="101" t="s">
        <v>38</v>
      </c>
      <c r="Q59" s="156">
        <f>L59</f>
        <v>24</v>
      </c>
      <c r="R59" s="157" t="s">
        <v>36</v>
      </c>
      <c r="S59" s="158" t="s">
        <v>32</v>
      </c>
      <c r="T59" s="159" t="s">
        <v>37</v>
      </c>
      <c r="U59" s="160" t="s">
        <v>38</v>
      </c>
      <c r="V59" s="145"/>
    </row>
    <row r="60" spans="1:22" ht="18">
      <c r="A60">
        <v>1</v>
      </c>
      <c r="B60">
        <v>5</v>
      </c>
      <c r="C60" s="118"/>
      <c r="D60" s="92" t="str">
        <f>INDEX($D$2:$D$11,A60)</f>
        <v>SPARTAK MANOWAR</v>
      </c>
      <c r="E60" s="108">
        <v>0</v>
      </c>
      <c r="F60" s="109">
        <v>63</v>
      </c>
      <c r="G60" s="93" t="str">
        <f>INDEX($D$2:$D$11,B60)</f>
        <v>I CUCCIOLI</v>
      </c>
      <c r="H60" s="108">
        <v>4</v>
      </c>
      <c r="I60" s="110">
        <v>80</v>
      </c>
      <c r="J60" s="96"/>
      <c r="K60" s="145"/>
      <c r="L60" s="161">
        <v>1</v>
      </c>
      <c r="M60" s="102" t="s">
        <v>292</v>
      </c>
      <c r="N60" s="103">
        <v>46</v>
      </c>
      <c r="O60" s="181">
        <v>1744.5</v>
      </c>
      <c r="P60" s="162">
        <v>72.6875</v>
      </c>
      <c r="Q60" s="161">
        <v>6</v>
      </c>
      <c r="R60" s="102" t="s">
        <v>28</v>
      </c>
      <c r="S60" s="103">
        <v>33</v>
      </c>
      <c r="T60" s="104">
        <v>1651.5</v>
      </c>
      <c r="U60" s="162">
        <v>68.8125</v>
      </c>
      <c r="V60" s="145"/>
    </row>
    <row r="61" spans="1:22" ht="18">
      <c r="A61">
        <v>2</v>
      </c>
      <c r="B61">
        <v>4</v>
      </c>
      <c r="C61" s="118"/>
      <c r="D61" s="92" t="str">
        <f>INDEX($D$2:$D$11,A61)</f>
        <v>NEW TIM </v>
      </c>
      <c r="E61" s="108">
        <v>2</v>
      </c>
      <c r="F61" s="109">
        <v>73</v>
      </c>
      <c r="G61" s="93" t="str">
        <f>INDEX($D$2:$D$11,B61)</f>
        <v>VANILLA SKY</v>
      </c>
      <c r="H61" s="108">
        <v>1</v>
      </c>
      <c r="I61" s="109">
        <v>68.5</v>
      </c>
      <c r="J61" s="96"/>
      <c r="K61" s="145"/>
      <c r="L61" s="163">
        <v>2</v>
      </c>
      <c r="M61" s="102" t="s">
        <v>29</v>
      </c>
      <c r="N61" s="103">
        <v>41</v>
      </c>
      <c r="O61" s="181">
        <v>1739</v>
      </c>
      <c r="P61" s="162">
        <v>72.45833333333333</v>
      </c>
      <c r="Q61" s="163">
        <v>7</v>
      </c>
      <c r="R61" s="102" t="s">
        <v>23</v>
      </c>
      <c r="S61" s="103">
        <v>32</v>
      </c>
      <c r="T61" s="104">
        <v>1693.5</v>
      </c>
      <c r="U61" s="162">
        <v>70.5625</v>
      </c>
      <c r="V61" s="145"/>
    </row>
    <row r="62" spans="1:22" ht="18">
      <c r="A62">
        <v>3</v>
      </c>
      <c r="B62">
        <v>10</v>
      </c>
      <c r="C62" s="118"/>
      <c r="D62" s="92" t="str">
        <f>INDEX($D$2:$D$11,A62)</f>
        <v>TORO LOCO</v>
      </c>
      <c r="E62" s="108">
        <v>6</v>
      </c>
      <c r="F62" s="110">
        <v>77.5</v>
      </c>
      <c r="G62" s="93" t="str">
        <f>INDEX($D$2:$D$11,B62)</f>
        <v>LES SASICCES</v>
      </c>
      <c r="H62" s="108">
        <v>0</v>
      </c>
      <c r="I62" s="109">
        <v>53</v>
      </c>
      <c r="J62" s="96"/>
      <c r="K62" s="145"/>
      <c r="L62" s="163">
        <v>3</v>
      </c>
      <c r="M62" s="102" t="s">
        <v>108</v>
      </c>
      <c r="N62" s="103">
        <v>41</v>
      </c>
      <c r="O62" s="181">
        <v>1701</v>
      </c>
      <c r="P62" s="162">
        <v>70.875</v>
      </c>
      <c r="Q62" s="163">
        <v>8</v>
      </c>
      <c r="R62" s="102" t="s">
        <v>242</v>
      </c>
      <c r="S62" s="103">
        <v>30</v>
      </c>
      <c r="T62" s="104">
        <v>1682</v>
      </c>
      <c r="U62" s="162">
        <v>70.08333333333333</v>
      </c>
      <c r="V62" s="145"/>
    </row>
    <row r="63" spans="1:22" ht="18">
      <c r="A63">
        <v>6</v>
      </c>
      <c r="B63">
        <v>9</v>
      </c>
      <c r="C63" s="118"/>
      <c r="D63" s="92" t="str">
        <f>INDEX($D$2:$D$11,A63)</f>
        <v>TORMENTINO</v>
      </c>
      <c r="E63" s="108">
        <v>0</v>
      </c>
      <c r="F63" s="110">
        <v>65</v>
      </c>
      <c r="G63" s="93" t="str">
        <f>INDEX($D$2:$D$11,B63)</f>
        <v>REAL RAL RAL</v>
      </c>
      <c r="H63" s="108">
        <v>2</v>
      </c>
      <c r="I63" s="109">
        <v>75</v>
      </c>
      <c r="J63" s="96"/>
      <c r="K63" s="145"/>
      <c r="L63" s="163">
        <v>4</v>
      </c>
      <c r="M63" s="102" t="s">
        <v>102</v>
      </c>
      <c r="N63" s="103">
        <v>36</v>
      </c>
      <c r="O63" s="181">
        <v>1708</v>
      </c>
      <c r="P63" s="162">
        <v>71.16666666666667</v>
      </c>
      <c r="Q63" s="163">
        <v>9</v>
      </c>
      <c r="R63" s="102" t="s">
        <v>30</v>
      </c>
      <c r="S63" s="103">
        <v>28</v>
      </c>
      <c r="T63" s="104">
        <v>1665</v>
      </c>
      <c r="U63" s="162">
        <v>69.375</v>
      </c>
      <c r="V63" s="145"/>
    </row>
    <row r="64" spans="1:22" ht="18.75" thickBot="1">
      <c r="A64">
        <v>7</v>
      </c>
      <c r="B64">
        <v>8</v>
      </c>
      <c r="C64" s="118"/>
      <c r="D64" s="92" t="str">
        <f>INDEX($D$2:$D$11,A64)</f>
        <v>LAUDANO VI PUNIRA'</v>
      </c>
      <c r="E64" s="108">
        <v>0</v>
      </c>
      <c r="F64" s="110">
        <v>61.5</v>
      </c>
      <c r="G64" s="93" t="str">
        <f>INDEX($D$2:$D$11,B64)</f>
        <v>ALBATROS</v>
      </c>
      <c r="H64" s="108">
        <v>4</v>
      </c>
      <c r="I64" s="109">
        <v>78</v>
      </c>
      <c r="J64" s="96"/>
      <c r="K64" s="145"/>
      <c r="L64" s="164">
        <v>5</v>
      </c>
      <c r="M64" s="116" t="s">
        <v>111</v>
      </c>
      <c r="N64" s="117">
        <v>36</v>
      </c>
      <c r="O64" s="242">
        <v>1708</v>
      </c>
      <c r="P64" s="165">
        <v>71.16666666666667</v>
      </c>
      <c r="Q64" s="164">
        <v>10</v>
      </c>
      <c r="R64" s="116" t="s">
        <v>27</v>
      </c>
      <c r="S64" s="117">
        <v>8</v>
      </c>
      <c r="T64" s="128">
        <v>1440</v>
      </c>
      <c r="U64" s="165">
        <v>60</v>
      </c>
      <c r="V64" s="145"/>
    </row>
    <row r="65" spans="3:22" ht="13.5" thickTop="1">
      <c r="C65" s="118"/>
      <c r="D65" s="119"/>
      <c r="E65" s="120"/>
      <c r="F65" s="121"/>
      <c r="G65" s="120"/>
      <c r="H65" s="120"/>
      <c r="I65" s="121"/>
      <c r="J65" s="121"/>
      <c r="K65" s="145"/>
      <c r="L65" s="78"/>
      <c r="M65" s="78"/>
      <c r="N65" s="78"/>
      <c r="O65" s="244"/>
      <c r="P65" s="78"/>
      <c r="Q65" s="78"/>
      <c r="R65" s="78"/>
      <c r="S65" s="78"/>
      <c r="T65" s="78"/>
      <c r="U65" s="78"/>
      <c r="V65" s="145"/>
    </row>
    <row r="66" spans="3:22" ht="15" customHeight="1" thickBot="1">
      <c r="C66" s="118"/>
      <c r="D66" s="119"/>
      <c r="E66" s="120"/>
      <c r="F66" s="121"/>
      <c r="G66" s="120"/>
      <c r="H66" s="120"/>
      <c r="I66" s="121"/>
      <c r="J66" s="121"/>
      <c r="K66" s="145"/>
      <c r="L66" s="78"/>
      <c r="M66" s="78"/>
      <c r="N66" s="78"/>
      <c r="O66" s="244"/>
      <c r="P66" s="78"/>
      <c r="Q66" s="78"/>
      <c r="R66" s="78"/>
      <c r="S66" s="78"/>
      <c r="T66" s="78"/>
      <c r="U66" s="78"/>
      <c r="V66" s="145"/>
    </row>
    <row r="67" spans="3:22" ht="15.75" customHeight="1" thickBot="1" thickTop="1">
      <c r="C67" s="91" t="s">
        <v>64</v>
      </c>
      <c r="D67" s="92">
        <v>38445</v>
      </c>
      <c r="E67" s="93"/>
      <c r="F67" s="94"/>
      <c r="G67" s="93"/>
      <c r="H67" s="95"/>
      <c r="I67" s="94"/>
      <c r="J67" s="96"/>
      <c r="K67" s="145"/>
      <c r="L67" s="156">
        <v>25</v>
      </c>
      <c r="M67" s="98" t="s">
        <v>36</v>
      </c>
      <c r="N67" s="99" t="s">
        <v>32</v>
      </c>
      <c r="O67" s="243" t="s">
        <v>37</v>
      </c>
      <c r="P67" s="101" t="s">
        <v>38</v>
      </c>
      <c r="Q67" s="156">
        <f>L67</f>
        <v>25</v>
      </c>
      <c r="R67" s="157" t="s">
        <v>36</v>
      </c>
      <c r="S67" s="158" t="s">
        <v>32</v>
      </c>
      <c r="T67" s="159" t="s">
        <v>37</v>
      </c>
      <c r="U67" s="160" t="s">
        <v>38</v>
      </c>
      <c r="V67" s="145"/>
    </row>
    <row r="68" spans="1:22" ht="18">
      <c r="A68">
        <v>1</v>
      </c>
      <c r="B68">
        <v>4</v>
      </c>
      <c r="C68" s="118"/>
      <c r="D68" s="92" t="str">
        <f>INDEX($D$2:$D$11,A68)</f>
        <v>SPARTAK MANOWAR</v>
      </c>
      <c r="E68" s="108">
        <v>1</v>
      </c>
      <c r="F68" s="109">
        <v>70</v>
      </c>
      <c r="G68" s="93" t="str">
        <f>INDEX($D$2:$D$11,B68)</f>
        <v>VANILLA SKY</v>
      </c>
      <c r="H68" s="108">
        <v>0</v>
      </c>
      <c r="I68" s="110">
        <v>63.5</v>
      </c>
      <c r="J68" s="96"/>
      <c r="K68" s="145"/>
      <c r="L68" s="161">
        <v>1</v>
      </c>
      <c r="M68" s="102" t="s">
        <v>292</v>
      </c>
      <c r="N68" s="103">
        <v>47</v>
      </c>
      <c r="O68" s="181">
        <v>1814</v>
      </c>
      <c r="P68" s="162">
        <v>72.56</v>
      </c>
      <c r="Q68" s="161">
        <v>6</v>
      </c>
      <c r="R68" s="102" t="s">
        <v>28</v>
      </c>
      <c r="S68" s="103">
        <v>33</v>
      </c>
      <c r="T68" s="104">
        <v>1710.5</v>
      </c>
      <c r="U68" s="162">
        <v>68.42</v>
      </c>
      <c r="V68" s="145"/>
    </row>
    <row r="69" spans="1:22" ht="18">
      <c r="A69">
        <v>2</v>
      </c>
      <c r="B69">
        <v>3</v>
      </c>
      <c r="C69" s="118"/>
      <c r="D69" s="92" t="str">
        <f>INDEX($D$2:$D$11,A69)</f>
        <v>NEW TIM </v>
      </c>
      <c r="E69" s="108">
        <v>1</v>
      </c>
      <c r="F69" s="109">
        <v>69.5</v>
      </c>
      <c r="G69" s="93" t="str">
        <f>INDEX($D$2:$D$11,B69)</f>
        <v>TORO LOCO</v>
      </c>
      <c r="H69" s="136">
        <v>1</v>
      </c>
      <c r="I69" s="109">
        <v>71.5</v>
      </c>
      <c r="J69" s="96"/>
      <c r="K69" s="145"/>
      <c r="L69" s="163">
        <v>2</v>
      </c>
      <c r="M69" s="102" t="s">
        <v>108</v>
      </c>
      <c r="N69" s="103">
        <v>44</v>
      </c>
      <c r="O69" s="181">
        <v>1771</v>
      </c>
      <c r="P69" s="162">
        <v>70.84</v>
      </c>
      <c r="Q69" s="163">
        <v>7</v>
      </c>
      <c r="R69" s="102" t="s">
        <v>23</v>
      </c>
      <c r="S69" s="103">
        <v>32</v>
      </c>
      <c r="T69" s="104">
        <v>1759.5</v>
      </c>
      <c r="U69" s="162">
        <v>70.38</v>
      </c>
      <c r="V69" s="145"/>
    </row>
    <row r="70" spans="1:22" ht="18">
      <c r="A70">
        <v>5</v>
      </c>
      <c r="B70">
        <v>9</v>
      </c>
      <c r="C70" s="118"/>
      <c r="D70" s="92" t="str">
        <f>INDEX($D$2:$D$11,A70)</f>
        <v>I CUCCIOLI</v>
      </c>
      <c r="E70" s="108">
        <v>5</v>
      </c>
      <c r="F70" s="110">
        <v>91</v>
      </c>
      <c r="G70" s="93" t="str">
        <f>INDEX($D$2:$D$11,B70)</f>
        <v>REAL RAL RAL</v>
      </c>
      <c r="H70" s="136">
        <v>2</v>
      </c>
      <c r="I70" s="109">
        <v>77.5</v>
      </c>
      <c r="J70" s="96"/>
      <c r="K70" s="145"/>
      <c r="L70" s="163">
        <v>3</v>
      </c>
      <c r="M70" s="102" t="s">
        <v>29</v>
      </c>
      <c r="N70" s="103">
        <v>42</v>
      </c>
      <c r="O70" s="181">
        <v>1810.5</v>
      </c>
      <c r="P70" s="162">
        <v>72.42</v>
      </c>
      <c r="Q70" s="163">
        <v>8</v>
      </c>
      <c r="R70" s="102" t="s">
        <v>30</v>
      </c>
      <c r="S70" s="103">
        <v>31</v>
      </c>
      <c r="T70" s="104">
        <v>1734.5</v>
      </c>
      <c r="U70" s="162">
        <v>69.38</v>
      </c>
      <c r="V70" s="145"/>
    </row>
    <row r="71" spans="1:22" ht="18">
      <c r="A71">
        <v>6</v>
      </c>
      <c r="B71">
        <v>8</v>
      </c>
      <c r="C71" s="118"/>
      <c r="D71" s="92" t="str">
        <f>INDEX($D$2:$D$11,A71)</f>
        <v>TORMENTINO</v>
      </c>
      <c r="E71" s="108">
        <v>1</v>
      </c>
      <c r="F71" s="110">
        <v>66</v>
      </c>
      <c r="G71" s="93" t="str">
        <f>INDEX($D$2:$D$11,B71)</f>
        <v>ALBATROS</v>
      </c>
      <c r="H71" s="136">
        <v>2</v>
      </c>
      <c r="I71" s="109">
        <v>69.5</v>
      </c>
      <c r="J71" s="96"/>
      <c r="K71" s="145"/>
      <c r="L71" s="163">
        <v>4</v>
      </c>
      <c r="M71" s="102" t="s">
        <v>111</v>
      </c>
      <c r="N71" s="103">
        <v>39</v>
      </c>
      <c r="O71" s="181">
        <v>1799</v>
      </c>
      <c r="P71" s="162">
        <v>71.96</v>
      </c>
      <c r="Q71" s="163">
        <v>9</v>
      </c>
      <c r="R71" s="102" t="s">
        <v>242</v>
      </c>
      <c r="S71" s="103">
        <v>30</v>
      </c>
      <c r="T71" s="104">
        <v>1759.5</v>
      </c>
      <c r="U71" s="162">
        <v>70.38</v>
      </c>
      <c r="V71" s="145"/>
    </row>
    <row r="72" spans="1:22" ht="18.75" thickBot="1">
      <c r="A72">
        <v>7</v>
      </c>
      <c r="B72">
        <v>10</v>
      </c>
      <c r="C72" s="118"/>
      <c r="D72" s="92" t="str">
        <f>INDEX($D$2:$D$11,A72)</f>
        <v>LAUDANO VI PUNIRA'</v>
      </c>
      <c r="E72" s="108">
        <v>0</v>
      </c>
      <c r="F72" s="110">
        <v>59</v>
      </c>
      <c r="G72" s="93" t="str">
        <f>INDEX($D$2:$D$11,B72)</f>
        <v>LES SASICCES</v>
      </c>
      <c r="H72" s="136">
        <v>1</v>
      </c>
      <c r="I72" s="109">
        <v>62.5</v>
      </c>
      <c r="J72" s="96"/>
      <c r="K72" s="145"/>
      <c r="L72" s="164">
        <v>5</v>
      </c>
      <c r="M72" s="116" t="s">
        <v>102</v>
      </c>
      <c r="N72" s="117">
        <v>36</v>
      </c>
      <c r="O72" s="242">
        <v>1771.5</v>
      </c>
      <c r="P72" s="165">
        <v>70.86</v>
      </c>
      <c r="Q72" s="164">
        <v>10</v>
      </c>
      <c r="R72" s="116" t="s">
        <v>27</v>
      </c>
      <c r="S72" s="117">
        <v>11</v>
      </c>
      <c r="T72" s="128">
        <v>1502.5</v>
      </c>
      <c r="U72" s="165">
        <v>60.1</v>
      </c>
      <c r="V72" s="145"/>
    </row>
    <row r="73" spans="3:22" ht="13.5" thickTop="1">
      <c r="C73" s="118"/>
      <c r="D73" s="119"/>
      <c r="E73" s="120"/>
      <c r="F73" s="121"/>
      <c r="G73" s="120"/>
      <c r="H73" s="120"/>
      <c r="I73" s="121"/>
      <c r="J73" s="121"/>
      <c r="K73" s="145"/>
      <c r="L73" s="78"/>
      <c r="M73" s="78"/>
      <c r="N73" s="78"/>
      <c r="O73" s="244"/>
      <c r="P73" s="78"/>
      <c r="Q73" s="78"/>
      <c r="R73" s="78"/>
      <c r="S73" s="78"/>
      <c r="T73" s="78"/>
      <c r="U73" s="78"/>
      <c r="V73" s="145"/>
    </row>
    <row r="74" spans="3:22" ht="13.5" thickBot="1">
      <c r="C74" s="118"/>
      <c r="D74" s="119"/>
      <c r="E74" s="120"/>
      <c r="F74" s="121"/>
      <c r="G74" s="120"/>
      <c r="H74" s="120"/>
      <c r="I74" s="121"/>
      <c r="J74" s="121"/>
      <c r="K74" s="145"/>
      <c r="L74" s="78"/>
      <c r="M74" s="78"/>
      <c r="N74" s="78"/>
      <c r="O74" s="244"/>
      <c r="P74" s="78"/>
      <c r="Q74" s="78"/>
      <c r="R74" s="78"/>
      <c r="S74" s="78"/>
      <c r="T74" s="78"/>
      <c r="U74" s="78"/>
      <c r="V74" s="145"/>
    </row>
    <row r="75" spans="3:22" ht="19.5" thickBot="1" thickTop="1">
      <c r="C75" s="91" t="s">
        <v>65</v>
      </c>
      <c r="D75" s="92">
        <v>38452</v>
      </c>
      <c r="E75" s="93"/>
      <c r="F75" s="94"/>
      <c r="G75" s="93"/>
      <c r="H75" s="95"/>
      <c r="I75" s="94"/>
      <c r="J75" s="96"/>
      <c r="K75" s="145"/>
      <c r="L75" s="156">
        <v>26</v>
      </c>
      <c r="M75" s="98" t="s">
        <v>36</v>
      </c>
      <c r="N75" s="99" t="s">
        <v>32</v>
      </c>
      <c r="O75" s="243" t="s">
        <v>37</v>
      </c>
      <c r="P75" s="101" t="s">
        <v>38</v>
      </c>
      <c r="Q75" s="156">
        <f>L75</f>
        <v>26</v>
      </c>
      <c r="R75" s="157" t="s">
        <v>36</v>
      </c>
      <c r="S75" s="158" t="s">
        <v>32</v>
      </c>
      <c r="T75" s="159" t="s">
        <v>37</v>
      </c>
      <c r="U75" s="160" t="s">
        <v>38</v>
      </c>
      <c r="V75" s="145"/>
    </row>
    <row r="76" spans="1:22" ht="18">
      <c r="A76">
        <v>1</v>
      </c>
      <c r="B76">
        <v>3</v>
      </c>
      <c r="C76" s="118"/>
      <c r="D76" s="92" t="str">
        <f>INDEX($D$2:$D$11,A76)</f>
        <v>SPARTAK MANOWAR</v>
      </c>
      <c r="E76" s="108">
        <v>3</v>
      </c>
      <c r="F76" s="109">
        <v>77.5</v>
      </c>
      <c r="G76" s="93" t="str">
        <f>INDEX($D$2:$D$11,B76)</f>
        <v>TORO LOCO</v>
      </c>
      <c r="H76" s="108">
        <v>2</v>
      </c>
      <c r="I76" s="110">
        <v>72.5</v>
      </c>
      <c r="J76" s="96"/>
      <c r="K76" s="145"/>
      <c r="L76" s="161">
        <v>1</v>
      </c>
      <c r="M76" s="102" t="s">
        <v>292</v>
      </c>
      <c r="N76" s="103">
        <v>47</v>
      </c>
      <c r="O76" s="181">
        <v>1875.5</v>
      </c>
      <c r="P76" s="162">
        <v>72.13461538461539</v>
      </c>
      <c r="Q76" s="161">
        <v>6</v>
      </c>
      <c r="R76" s="102" t="s">
        <v>23</v>
      </c>
      <c r="S76" s="103">
        <v>35</v>
      </c>
      <c r="T76" s="104">
        <v>1829</v>
      </c>
      <c r="U76" s="162">
        <v>70.34615384615384</v>
      </c>
      <c r="V76" s="145"/>
    </row>
    <row r="77" spans="1:22" ht="18">
      <c r="A77">
        <v>2</v>
      </c>
      <c r="B77">
        <v>10</v>
      </c>
      <c r="C77" s="118"/>
      <c r="D77" s="92" t="str">
        <f>INDEX($D$2:$D$11,A77)</f>
        <v>NEW TIM </v>
      </c>
      <c r="E77" s="108">
        <v>0</v>
      </c>
      <c r="F77" s="109">
        <v>61.5</v>
      </c>
      <c r="G77" s="93" t="str">
        <f>INDEX($D$2:$D$11,B77)</f>
        <v>LES SASICCES</v>
      </c>
      <c r="H77" s="136">
        <v>3</v>
      </c>
      <c r="I77" s="109">
        <v>72.5</v>
      </c>
      <c r="J77" s="96"/>
      <c r="K77" s="145"/>
      <c r="L77" s="163">
        <v>2</v>
      </c>
      <c r="M77" s="102" t="s">
        <v>108</v>
      </c>
      <c r="N77" s="103">
        <v>47</v>
      </c>
      <c r="O77" s="181">
        <v>1848.5</v>
      </c>
      <c r="P77" s="162">
        <v>71.09615384615384</v>
      </c>
      <c r="Q77" s="163">
        <v>7</v>
      </c>
      <c r="R77" s="102" t="s">
        <v>28</v>
      </c>
      <c r="S77" s="103">
        <v>33</v>
      </c>
      <c r="T77" s="104">
        <v>1769.5</v>
      </c>
      <c r="U77" s="162">
        <v>68.0576923076923</v>
      </c>
      <c r="V77" s="145"/>
    </row>
    <row r="78" spans="1:22" ht="18">
      <c r="A78">
        <v>4</v>
      </c>
      <c r="B78">
        <v>9</v>
      </c>
      <c r="C78" s="118"/>
      <c r="D78" s="92" t="str">
        <f>INDEX($D$2:$D$11,A78)</f>
        <v>VANILLA SKY</v>
      </c>
      <c r="E78" s="108">
        <v>3</v>
      </c>
      <c r="F78" s="110">
        <v>70.5</v>
      </c>
      <c r="G78" s="93" t="str">
        <f>INDEX($D$2:$D$11,B78)</f>
        <v>REAL RAL RAL</v>
      </c>
      <c r="H78" s="136">
        <v>0</v>
      </c>
      <c r="I78" s="109">
        <v>58</v>
      </c>
      <c r="J78" s="96"/>
      <c r="K78" s="145"/>
      <c r="L78" s="163">
        <v>3</v>
      </c>
      <c r="M78" s="102" t="s">
        <v>29</v>
      </c>
      <c r="N78" s="103">
        <v>42</v>
      </c>
      <c r="O78" s="181">
        <v>1883</v>
      </c>
      <c r="P78" s="162">
        <v>72.42307692307692</v>
      </c>
      <c r="Q78" s="163">
        <v>8</v>
      </c>
      <c r="R78" s="102" t="s">
        <v>30</v>
      </c>
      <c r="S78" s="103">
        <v>31</v>
      </c>
      <c r="T78" s="104">
        <v>1793</v>
      </c>
      <c r="U78" s="162">
        <v>68.96153846153847</v>
      </c>
      <c r="V78" s="145"/>
    </row>
    <row r="79" spans="1:22" ht="18">
      <c r="A79">
        <v>5</v>
      </c>
      <c r="B79">
        <v>8</v>
      </c>
      <c r="C79" s="118"/>
      <c r="D79" s="92" t="str">
        <f>INDEX($D$2:$D$11,A79)</f>
        <v>I CUCCIOLI</v>
      </c>
      <c r="E79" s="108">
        <v>3</v>
      </c>
      <c r="F79" s="110">
        <v>71</v>
      </c>
      <c r="G79" s="93" t="str">
        <f>INDEX($D$2:$D$11,B79)</f>
        <v>ALBATROS</v>
      </c>
      <c r="H79" s="136">
        <v>0</v>
      </c>
      <c r="I79" s="109">
        <v>58.5</v>
      </c>
      <c r="J79" s="96"/>
      <c r="K79" s="145"/>
      <c r="L79" s="163">
        <v>4</v>
      </c>
      <c r="M79" s="102" t="s">
        <v>111</v>
      </c>
      <c r="N79" s="103">
        <v>42</v>
      </c>
      <c r="O79" s="181">
        <v>1870</v>
      </c>
      <c r="P79" s="162">
        <v>71.92307692307692</v>
      </c>
      <c r="Q79" s="163">
        <v>9</v>
      </c>
      <c r="R79" s="102" t="s">
        <v>242</v>
      </c>
      <c r="S79" s="103">
        <v>30</v>
      </c>
      <c r="T79" s="104">
        <v>1815.5</v>
      </c>
      <c r="U79" s="162">
        <v>69.82692307692308</v>
      </c>
      <c r="V79" s="145"/>
    </row>
    <row r="80" spans="1:22" ht="18.75" thickBot="1">
      <c r="A80">
        <v>6</v>
      </c>
      <c r="B80">
        <v>7</v>
      </c>
      <c r="C80" s="118"/>
      <c r="D80" s="92" t="str">
        <f>INDEX($D$2:$D$11,A80)</f>
        <v>TORMENTINO</v>
      </c>
      <c r="E80" s="108">
        <v>2</v>
      </c>
      <c r="F80" s="110">
        <v>69.5</v>
      </c>
      <c r="G80" s="93" t="str">
        <f>INDEX($D$2:$D$11,B80)</f>
        <v>LAUDANO VI PUNIRA'</v>
      </c>
      <c r="H80" s="136">
        <v>0</v>
      </c>
      <c r="I80" s="109">
        <v>61</v>
      </c>
      <c r="J80" s="96"/>
      <c r="K80" s="145"/>
      <c r="L80" s="164">
        <v>5</v>
      </c>
      <c r="M80" s="116" t="s">
        <v>102</v>
      </c>
      <c r="N80" s="117">
        <v>39</v>
      </c>
      <c r="O80" s="242">
        <v>1842</v>
      </c>
      <c r="P80" s="165">
        <v>70.84615384615384</v>
      </c>
      <c r="Q80" s="164">
        <v>10</v>
      </c>
      <c r="R80" s="116" t="s">
        <v>27</v>
      </c>
      <c r="S80" s="117">
        <v>14</v>
      </c>
      <c r="T80" s="128">
        <v>1575</v>
      </c>
      <c r="U80" s="165">
        <v>60.57692307692308</v>
      </c>
      <c r="V80" s="145"/>
    </row>
    <row r="81" spans="3:22" ht="9" customHeight="1" thickTop="1">
      <c r="C81" s="118"/>
      <c r="D81" s="119"/>
      <c r="E81" s="120"/>
      <c r="F81" s="121"/>
      <c r="G81" s="120"/>
      <c r="H81" s="120"/>
      <c r="I81" s="121"/>
      <c r="J81" s="121"/>
      <c r="K81" s="145"/>
      <c r="L81" s="78"/>
      <c r="M81" s="78"/>
      <c r="N81" s="78"/>
      <c r="O81" s="244"/>
      <c r="P81" s="78"/>
      <c r="Q81" s="78"/>
      <c r="R81" s="78"/>
      <c r="S81" s="78"/>
      <c r="T81" s="78"/>
      <c r="U81" s="78"/>
      <c r="V81" s="145"/>
    </row>
    <row r="82" spans="3:22" ht="11.25" customHeight="1" thickBot="1">
      <c r="C82" s="118"/>
      <c r="D82" s="119"/>
      <c r="E82" s="120"/>
      <c r="F82" s="121"/>
      <c r="G82" s="120"/>
      <c r="H82" s="120"/>
      <c r="I82" s="121"/>
      <c r="J82" s="121"/>
      <c r="K82" s="145"/>
      <c r="L82" s="78"/>
      <c r="M82" s="78"/>
      <c r="N82" s="78"/>
      <c r="O82" s="244"/>
      <c r="P82" s="78"/>
      <c r="Q82" s="78"/>
      <c r="R82" s="78"/>
      <c r="S82" s="78"/>
      <c r="T82" s="78"/>
      <c r="U82" s="78"/>
      <c r="V82" s="145"/>
    </row>
    <row r="83" spans="3:22" ht="15.75" customHeight="1" thickBot="1" thickTop="1">
      <c r="C83" s="91" t="s">
        <v>66</v>
      </c>
      <c r="D83" s="92">
        <v>38459</v>
      </c>
      <c r="E83" s="93"/>
      <c r="F83" s="94"/>
      <c r="G83" s="93"/>
      <c r="H83" s="95"/>
      <c r="I83" s="94"/>
      <c r="J83" s="96"/>
      <c r="K83" s="145"/>
      <c r="L83" s="156">
        <v>27</v>
      </c>
      <c r="M83" s="98" t="s">
        <v>36</v>
      </c>
      <c r="N83" s="99" t="s">
        <v>32</v>
      </c>
      <c r="O83" s="243" t="s">
        <v>37</v>
      </c>
      <c r="P83" s="101" t="s">
        <v>38</v>
      </c>
      <c r="Q83" s="156">
        <f>L83</f>
        <v>27</v>
      </c>
      <c r="R83" s="157" t="s">
        <v>36</v>
      </c>
      <c r="S83" s="158" t="s">
        <v>32</v>
      </c>
      <c r="T83" s="159" t="s">
        <v>37</v>
      </c>
      <c r="U83" s="160" t="s">
        <v>38</v>
      </c>
      <c r="V83" s="145"/>
    </row>
    <row r="84" spans="1:23" ht="18">
      <c r="A84">
        <v>1</v>
      </c>
      <c r="B84">
        <v>2</v>
      </c>
      <c r="C84" s="118"/>
      <c r="D84" s="92" t="str">
        <f>INDEX($D$2:$D$11,A84)</f>
        <v>SPARTAK MANOWAR</v>
      </c>
      <c r="E84" s="108">
        <v>2</v>
      </c>
      <c r="F84" s="109">
        <v>74</v>
      </c>
      <c r="G84" s="93" t="str">
        <f>INDEX($D$2:$D$11,B84)</f>
        <v>NEW TIM </v>
      </c>
      <c r="H84" s="108">
        <v>2</v>
      </c>
      <c r="I84" s="110">
        <v>72</v>
      </c>
      <c r="J84" s="96"/>
      <c r="K84" s="145"/>
      <c r="L84" s="161">
        <v>1</v>
      </c>
      <c r="M84" s="241" t="s">
        <v>292</v>
      </c>
      <c r="N84" s="103">
        <v>48</v>
      </c>
      <c r="O84" s="181">
        <v>1947.5</v>
      </c>
      <c r="P84" s="162">
        <v>72.12962962962963</v>
      </c>
      <c r="Q84" s="161">
        <v>6</v>
      </c>
      <c r="R84" s="102" t="s">
        <v>23</v>
      </c>
      <c r="S84" s="103">
        <v>38</v>
      </c>
      <c r="T84" s="104">
        <v>1895</v>
      </c>
      <c r="U84" s="105">
        <v>70.18518518518519</v>
      </c>
      <c r="V84" s="145"/>
      <c r="W84" s="4"/>
    </row>
    <row r="85" spans="1:22" ht="15.75" customHeight="1">
      <c r="A85">
        <v>3</v>
      </c>
      <c r="B85">
        <v>9</v>
      </c>
      <c r="C85" s="118"/>
      <c r="D85" s="92" t="str">
        <f>INDEX($D$2:$D$11,A85)</f>
        <v>TORO LOCO</v>
      </c>
      <c r="E85" s="108">
        <v>1</v>
      </c>
      <c r="F85" s="109">
        <v>66.5</v>
      </c>
      <c r="G85" s="93" t="str">
        <f>INDEX($D$2:$D$11,B85)</f>
        <v>REAL RAL RAL</v>
      </c>
      <c r="H85" s="136">
        <v>0</v>
      </c>
      <c r="I85" s="109">
        <v>62</v>
      </c>
      <c r="J85" s="96"/>
      <c r="K85" s="145"/>
      <c r="L85" s="163">
        <v>2</v>
      </c>
      <c r="M85" s="172" t="s">
        <v>108</v>
      </c>
      <c r="N85" s="103">
        <v>48</v>
      </c>
      <c r="O85" s="181">
        <v>1922.5</v>
      </c>
      <c r="P85" s="162">
        <v>71.20370370370371</v>
      </c>
      <c r="Q85" s="163">
        <v>7</v>
      </c>
      <c r="R85" s="102" t="s">
        <v>28</v>
      </c>
      <c r="S85" s="103">
        <v>33</v>
      </c>
      <c r="T85" s="104">
        <v>1835</v>
      </c>
      <c r="U85" s="105">
        <v>67.96296296296296</v>
      </c>
      <c r="V85" s="149"/>
    </row>
    <row r="86" spans="1:22" ht="18">
      <c r="A86">
        <v>4</v>
      </c>
      <c r="B86">
        <v>8</v>
      </c>
      <c r="C86" s="118"/>
      <c r="D86" s="92" t="str">
        <f>INDEX($D$2:$D$11,A86)</f>
        <v>VANILLA SKY</v>
      </c>
      <c r="E86" s="108">
        <v>0</v>
      </c>
      <c r="F86" s="110">
        <v>61.5</v>
      </c>
      <c r="G86" s="93" t="str">
        <f>INDEX($D$2:$D$11,B86)</f>
        <v>ALBATROS</v>
      </c>
      <c r="H86" s="136">
        <v>0</v>
      </c>
      <c r="I86" s="109">
        <v>62.5</v>
      </c>
      <c r="J86" s="96"/>
      <c r="K86" s="145"/>
      <c r="L86" s="163">
        <v>3</v>
      </c>
      <c r="M86" s="172" t="s">
        <v>29</v>
      </c>
      <c r="N86" s="103">
        <v>45</v>
      </c>
      <c r="O86" s="181">
        <v>1949.5</v>
      </c>
      <c r="P86" s="162">
        <v>72.20370370370371</v>
      </c>
      <c r="Q86" s="163">
        <v>8</v>
      </c>
      <c r="R86" s="172" t="s">
        <v>30</v>
      </c>
      <c r="S86" s="103">
        <v>32</v>
      </c>
      <c r="T86" s="104">
        <v>1855.5</v>
      </c>
      <c r="U86" s="105">
        <v>68.72222222222223</v>
      </c>
      <c r="V86" s="149"/>
    </row>
    <row r="87" spans="1:22" ht="18">
      <c r="A87">
        <v>5</v>
      </c>
      <c r="B87">
        <v>7</v>
      </c>
      <c r="C87" s="118"/>
      <c r="D87" s="92" t="str">
        <f>INDEX($D$2:$D$11,A87)</f>
        <v>I CUCCIOLI</v>
      </c>
      <c r="E87" s="108">
        <v>3</v>
      </c>
      <c r="F87" s="110">
        <v>77.5</v>
      </c>
      <c r="G87" s="93" t="str">
        <f>INDEX($D$2:$D$11,B87)</f>
        <v>LAUDANO VI PUNIRA'</v>
      </c>
      <c r="H87" s="136">
        <v>0</v>
      </c>
      <c r="I87" s="109">
        <v>65.5</v>
      </c>
      <c r="J87" s="96"/>
      <c r="K87" s="145"/>
      <c r="L87" s="163">
        <v>4</v>
      </c>
      <c r="M87" s="102" t="s">
        <v>111</v>
      </c>
      <c r="N87" s="103">
        <v>45</v>
      </c>
      <c r="O87" s="181">
        <v>1947.5</v>
      </c>
      <c r="P87" s="162">
        <v>72.12962962962963</v>
      </c>
      <c r="Q87" s="163">
        <v>9</v>
      </c>
      <c r="R87" s="172" t="s">
        <v>242</v>
      </c>
      <c r="S87" s="103">
        <v>30</v>
      </c>
      <c r="T87" s="104">
        <v>1877.5</v>
      </c>
      <c r="U87" s="105">
        <v>69.53703703703704</v>
      </c>
      <c r="V87" s="149"/>
    </row>
    <row r="88" spans="1:22" ht="18.75" thickBot="1">
      <c r="A88">
        <v>6</v>
      </c>
      <c r="B88">
        <v>10</v>
      </c>
      <c r="C88" s="118"/>
      <c r="D88" s="92" t="str">
        <f>INDEX($D$2:$D$11,A88)</f>
        <v>TORMENTINO</v>
      </c>
      <c r="E88" s="108">
        <v>1</v>
      </c>
      <c r="F88" s="110">
        <v>66</v>
      </c>
      <c r="G88" s="93" t="str">
        <f>INDEX($D$2:$D$11,B88)</f>
        <v>LES SASICCES</v>
      </c>
      <c r="H88" s="136">
        <v>0</v>
      </c>
      <c r="I88" s="109">
        <v>63</v>
      </c>
      <c r="J88" s="96"/>
      <c r="K88" s="145"/>
      <c r="L88" s="164">
        <v>5</v>
      </c>
      <c r="M88" s="116" t="s">
        <v>102</v>
      </c>
      <c r="N88" s="117">
        <v>40</v>
      </c>
      <c r="O88" s="242">
        <v>1903.5</v>
      </c>
      <c r="P88" s="165">
        <v>70.5</v>
      </c>
      <c r="Q88" s="164">
        <v>10</v>
      </c>
      <c r="R88" s="173" t="s">
        <v>27</v>
      </c>
      <c r="S88" s="117">
        <v>14</v>
      </c>
      <c r="T88" s="104">
        <v>1638</v>
      </c>
      <c r="U88" s="105">
        <v>60.666666666666664</v>
      </c>
      <c r="V88" s="149"/>
    </row>
    <row r="89" spans="11:22" ht="13.5" thickTop="1">
      <c r="K89" s="79"/>
      <c r="L89" s="174"/>
      <c r="M89" s="174"/>
      <c r="N89" s="175"/>
      <c r="O89" s="245"/>
      <c r="P89" s="174"/>
      <c r="Q89" s="174"/>
      <c r="R89" s="174"/>
      <c r="S89" s="174"/>
      <c r="T89" s="174"/>
      <c r="U89" s="174"/>
      <c r="V89" s="78"/>
    </row>
    <row r="90" spans="13:14" ht="12.75">
      <c r="M90"/>
      <c r="N90"/>
    </row>
    <row r="91" spans="13:14" ht="12.75">
      <c r="M91"/>
      <c r="N91"/>
    </row>
    <row r="92" spans="13:14" ht="12.75">
      <c r="M92"/>
      <c r="N92"/>
    </row>
    <row r="93" spans="7:14" ht="12.75">
      <c r="G93" s="68"/>
      <c r="I93" s="67"/>
      <c r="M93"/>
      <c r="N93"/>
    </row>
    <row r="94" spans="7:14" ht="12.75">
      <c r="G94" s="93"/>
      <c r="M94"/>
      <c r="N94"/>
    </row>
    <row r="95" spans="13:15" ht="18">
      <c r="M95" s="151"/>
      <c r="N95" s="151"/>
      <c r="O95" s="246"/>
    </row>
  </sheetData>
  <printOptions horizontalCentered="1" verticalCentered="1"/>
  <pageMargins left="0.31" right="0.29" top="0.44" bottom="0.5" header="0.28" footer="0.5118110236220472"/>
  <pageSetup fitToHeight="1" fitToWidth="1" horizontalDpi="600" verticalDpi="600" orientation="portrait" paperSize="9" scale="5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G143"/>
  <sheetViews>
    <sheetView tabSelected="1" workbookViewId="0" topLeftCell="A132">
      <selection activeCell="P159" sqref="P159"/>
    </sheetView>
  </sheetViews>
  <sheetFormatPr defaultColWidth="9.140625" defaultRowHeight="12.75"/>
  <cols>
    <col min="1" max="1" width="3.28125" style="0" customWidth="1"/>
    <col min="2" max="2" width="3.421875" style="0" customWidth="1"/>
    <col min="3" max="3" width="16.57421875" style="0" bestFit="1" customWidth="1"/>
    <col min="4" max="4" width="3.7109375" style="0" customWidth="1"/>
    <col min="5" max="5" width="16.7109375" style="0" customWidth="1"/>
    <col min="6" max="6" width="2.57421875" style="0" customWidth="1"/>
    <col min="7" max="7" width="5.57421875" style="0" bestFit="1" customWidth="1"/>
    <col min="8" max="8" width="16.7109375" style="0" customWidth="1"/>
    <col min="9" max="9" width="3.57421875" style="0" customWidth="1"/>
    <col min="10" max="10" width="6.421875" style="0" bestFit="1" customWidth="1"/>
    <col min="11" max="11" width="5.28125" style="0" customWidth="1"/>
    <col min="12" max="12" width="4.140625" style="0" customWidth="1"/>
    <col min="13" max="13" width="3.7109375" style="0" customWidth="1"/>
    <col min="14" max="14" width="16.7109375" style="0" customWidth="1"/>
    <col min="15" max="15" width="5.00390625" style="0" customWidth="1"/>
    <col min="16" max="16" width="15.28125" style="0" customWidth="1"/>
    <col min="17" max="17" width="3.140625" style="0" customWidth="1"/>
    <col min="18" max="18" width="17.8515625" style="0" customWidth="1"/>
    <col min="19" max="19" width="3.7109375" style="0" customWidth="1"/>
    <col min="20" max="20" width="6.00390625" style="0" customWidth="1"/>
    <col min="24" max="24" width="16.57421875" style="0" bestFit="1" customWidth="1"/>
    <col min="25" max="25" width="4.421875" style="0" bestFit="1" customWidth="1"/>
    <col min="26" max="26" width="7.57421875" style="0" bestFit="1" customWidth="1"/>
    <col min="27" max="27" width="8.28125" style="137" bestFit="1" customWidth="1"/>
    <col min="28" max="28" width="7.00390625" style="0" bestFit="1" customWidth="1"/>
    <col min="29" max="37" width="5.00390625" style="0" bestFit="1" customWidth="1"/>
  </cols>
  <sheetData>
    <row r="2" spans="1:3" ht="12.75">
      <c r="A2">
        <v>1</v>
      </c>
      <c r="C2" s="102" t="s">
        <v>108</v>
      </c>
    </row>
    <row r="3" spans="1:3" ht="13.5" thickBot="1">
      <c r="A3">
        <v>2</v>
      </c>
      <c r="C3" s="102" t="s">
        <v>292</v>
      </c>
    </row>
    <row r="4" spans="1:33" ht="15.75" thickTop="1">
      <c r="A4">
        <v>3</v>
      </c>
      <c r="C4" s="102" t="s">
        <v>29</v>
      </c>
      <c r="P4" s="268"/>
      <c r="Q4" s="268"/>
      <c r="X4" s="85" t="s">
        <v>323</v>
      </c>
      <c r="Y4" s="86" t="s">
        <v>32</v>
      </c>
      <c r="Z4" s="87" t="s">
        <v>33</v>
      </c>
      <c r="AA4" s="88" t="s">
        <v>34</v>
      </c>
      <c r="AC4" s="89">
        <v>1</v>
      </c>
      <c r="AD4" s="90">
        <v>2</v>
      </c>
      <c r="AE4" s="90">
        <v>3</v>
      </c>
      <c r="AF4" s="90">
        <v>4</v>
      </c>
      <c r="AG4" s="277">
        <v>5</v>
      </c>
    </row>
    <row r="5" spans="1:33" ht="18">
      <c r="A5">
        <v>4</v>
      </c>
      <c r="C5" s="102" t="s">
        <v>111</v>
      </c>
      <c r="E5" s="274"/>
      <c r="X5" s="102" t="s">
        <v>28</v>
      </c>
      <c r="Y5" s="103">
        <v>8</v>
      </c>
      <c r="Z5" s="104">
        <f>SUM(AC5:AG5)</f>
        <v>287.5</v>
      </c>
      <c r="AA5" s="216">
        <f>Z5/4</f>
        <v>71.875</v>
      </c>
      <c r="AB5" s="276"/>
      <c r="AC5" s="278">
        <v>69</v>
      </c>
      <c r="AD5" s="106">
        <v>70</v>
      </c>
      <c r="AE5" s="106">
        <v>75</v>
      </c>
      <c r="AF5" s="106"/>
      <c r="AG5" s="279">
        <v>73.5</v>
      </c>
    </row>
    <row r="6" spans="1:33" ht="18.75" thickBot="1">
      <c r="A6">
        <v>5</v>
      </c>
      <c r="C6" s="116" t="s">
        <v>102</v>
      </c>
      <c r="X6" s="102" t="s">
        <v>111</v>
      </c>
      <c r="Y6" s="103">
        <v>7</v>
      </c>
      <c r="Z6" s="104">
        <f>SUM(AC6:AG6)</f>
        <v>286</v>
      </c>
      <c r="AA6" s="216">
        <f>Z6/4</f>
        <v>71.5</v>
      </c>
      <c r="AB6" s="276"/>
      <c r="AC6" s="278">
        <v>64.5</v>
      </c>
      <c r="AD6" s="106"/>
      <c r="AE6" s="106">
        <v>74</v>
      </c>
      <c r="AF6" s="106">
        <v>64</v>
      </c>
      <c r="AG6" s="279">
        <v>83.5</v>
      </c>
    </row>
    <row r="7" spans="1:33" ht="18.75" thickTop="1">
      <c r="A7">
        <v>6</v>
      </c>
      <c r="C7" s="102" t="s">
        <v>23</v>
      </c>
      <c r="X7" s="102" t="s">
        <v>27</v>
      </c>
      <c r="Y7" s="103">
        <v>7</v>
      </c>
      <c r="Z7" s="104">
        <f>SUM(AC7:AG7)</f>
        <v>254</v>
      </c>
      <c r="AA7" s="216">
        <f>Z7/4</f>
        <v>63.5</v>
      </c>
      <c r="AB7" s="276"/>
      <c r="AC7" s="278">
        <v>48.5</v>
      </c>
      <c r="AD7" s="106">
        <v>70</v>
      </c>
      <c r="AE7" s="106">
        <v>68</v>
      </c>
      <c r="AF7" s="106">
        <v>67.5</v>
      </c>
      <c r="AG7" s="279"/>
    </row>
    <row r="8" spans="1:33" ht="18">
      <c r="A8">
        <v>7</v>
      </c>
      <c r="C8" s="102" t="s">
        <v>28</v>
      </c>
      <c r="X8" s="102" t="s">
        <v>108</v>
      </c>
      <c r="Y8" s="103">
        <v>4</v>
      </c>
      <c r="Z8" s="104">
        <f>SUM(AC8:AG8)</f>
        <v>272</v>
      </c>
      <c r="AA8" s="216">
        <f>Z8/4</f>
        <v>68</v>
      </c>
      <c r="AB8" s="276"/>
      <c r="AC8" s="278"/>
      <c r="AD8" s="106">
        <v>68</v>
      </c>
      <c r="AE8" s="106">
        <v>60</v>
      </c>
      <c r="AF8" s="106">
        <v>78</v>
      </c>
      <c r="AG8" s="279">
        <v>66</v>
      </c>
    </row>
    <row r="9" spans="1:33" ht="18.75" thickBot="1">
      <c r="A9">
        <v>8</v>
      </c>
      <c r="C9" s="102" t="s">
        <v>30</v>
      </c>
      <c r="X9" s="116" t="s">
        <v>23</v>
      </c>
      <c r="Y9" s="117">
        <v>1</v>
      </c>
      <c r="Z9" s="128">
        <f>SUM(AC9:AG9)</f>
        <v>262.5</v>
      </c>
      <c r="AA9" s="216">
        <f>Z9/4</f>
        <v>65.625</v>
      </c>
      <c r="AB9" s="276"/>
      <c r="AC9" s="280">
        <v>63</v>
      </c>
      <c r="AD9" s="281">
        <v>69</v>
      </c>
      <c r="AE9" s="281"/>
      <c r="AF9" s="281">
        <v>62.5</v>
      </c>
      <c r="AG9" s="282">
        <v>68</v>
      </c>
    </row>
    <row r="10" spans="1:3" ht="14.25" thickBot="1" thickTop="1">
      <c r="A10">
        <v>9</v>
      </c>
      <c r="C10" s="102" t="s">
        <v>242</v>
      </c>
    </row>
    <row r="11" spans="1:33" ht="14.25" thickBot="1" thickTop="1">
      <c r="A11">
        <v>10</v>
      </c>
      <c r="C11" s="116" t="s">
        <v>27</v>
      </c>
      <c r="X11" s="85" t="s">
        <v>330</v>
      </c>
      <c r="Y11" s="86" t="s">
        <v>32</v>
      </c>
      <c r="Z11" s="87" t="s">
        <v>33</v>
      </c>
      <c r="AA11" s="88" t="s">
        <v>34</v>
      </c>
      <c r="AC11" s="89">
        <v>1</v>
      </c>
      <c r="AD11" s="90">
        <v>2</v>
      </c>
      <c r="AE11" s="90">
        <v>3</v>
      </c>
      <c r="AF11" s="90">
        <v>4</v>
      </c>
      <c r="AG11" s="277">
        <v>5</v>
      </c>
    </row>
    <row r="12" spans="3:33" ht="18.75" thickTop="1">
      <c r="C12" s="236"/>
      <c r="X12" s="102" t="s">
        <v>102</v>
      </c>
      <c r="Y12" s="103">
        <v>9</v>
      </c>
      <c r="Z12" s="104">
        <f>SUM(AC12:AG12)</f>
        <v>285</v>
      </c>
      <c r="AA12" s="216">
        <f>Z12/4</f>
        <v>71.25</v>
      </c>
      <c r="AB12" s="275"/>
      <c r="AC12" s="278">
        <v>78.5</v>
      </c>
      <c r="AD12" s="106">
        <v>63</v>
      </c>
      <c r="AE12" s="106"/>
      <c r="AF12" s="106">
        <v>73.5</v>
      </c>
      <c r="AG12" s="279">
        <v>70</v>
      </c>
    </row>
    <row r="13" spans="3:33" ht="18">
      <c r="C13" s="236"/>
      <c r="X13" s="102" t="s">
        <v>25</v>
      </c>
      <c r="Y13" s="103">
        <v>7</v>
      </c>
      <c r="Z13" s="104">
        <f>SUM(AC13:AG13)</f>
        <v>286.5</v>
      </c>
      <c r="AA13" s="216">
        <f>Z13/4</f>
        <v>71.625</v>
      </c>
      <c r="AB13" s="275"/>
      <c r="AC13" s="278"/>
      <c r="AD13" s="106">
        <v>69.5</v>
      </c>
      <c r="AE13" s="106">
        <v>70.5</v>
      </c>
      <c r="AF13" s="106">
        <v>77.5</v>
      </c>
      <c r="AG13" s="279">
        <v>69</v>
      </c>
    </row>
    <row r="14" spans="3:33" ht="18">
      <c r="C14" s="236"/>
      <c r="X14" s="102" t="s">
        <v>242</v>
      </c>
      <c r="Y14" s="103">
        <v>7</v>
      </c>
      <c r="Z14" s="104">
        <f>SUM(AC14:AG14)</f>
        <v>281</v>
      </c>
      <c r="AA14" s="216">
        <f>Z14/4</f>
        <v>70.25</v>
      </c>
      <c r="AB14" s="275"/>
      <c r="AC14" s="278">
        <v>72.5</v>
      </c>
      <c r="AD14" s="106">
        <v>65</v>
      </c>
      <c r="AE14" s="106">
        <v>80.5</v>
      </c>
      <c r="AF14" s="106">
        <v>63</v>
      </c>
      <c r="AG14" s="279"/>
    </row>
    <row r="15" spans="3:33" ht="18">
      <c r="C15" s="236"/>
      <c r="X15" s="102" t="s">
        <v>30</v>
      </c>
      <c r="Y15" s="103">
        <v>3</v>
      </c>
      <c r="Z15" s="104">
        <f>SUM(AC15:AG15)</f>
        <v>268</v>
      </c>
      <c r="AA15" s="216">
        <f>Z15/4</f>
        <v>67</v>
      </c>
      <c r="AB15" s="275"/>
      <c r="AC15" s="278">
        <v>70.5</v>
      </c>
      <c r="AD15" s="106">
        <v>68</v>
      </c>
      <c r="AE15" s="106">
        <v>63</v>
      </c>
      <c r="AF15" s="106"/>
      <c r="AG15" s="279">
        <v>66.5</v>
      </c>
    </row>
    <row r="16" spans="24:33" ht="18.75" thickBot="1">
      <c r="X16" s="116" t="s">
        <v>29</v>
      </c>
      <c r="Y16" s="117">
        <v>1</v>
      </c>
      <c r="Z16" s="104">
        <f>SUM(AC16:AG16)</f>
        <v>258</v>
      </c>
      <c r="AA16" s="216">
        <f>Z16/4</f>
        <v>64.5</v>
      </c>
      <c r="AB16" s="275"/>
      <c r="AC16" s="280">
        <v>63.5</v>
      </c>
      <c r="AD16" s="281"/>
      <c r="AE16" s="281">
        <v>61</v>
      </c>
      <c r="AF16" s="281">
        <v>68.5</v>
      </c>
      <c r="AG16" s="282">
        <v>65</v>
      </c>
    </row>
    <row r="17" ht="14.25" thickBot="1" thickTop="1"/>
    <row r="18" spans="4:20" ht="19.5" customHeight="1" thickTop="1">
      <c r="D18" s="325" t="s">
        <v>324</v>
      </c>
      <c r="E18" s="327">
        <v>38368</v>
      </c>
      <c r="F18" s="306" t="s">
        <v>323</v>
      </c>
      <c r="G18" s="334"/>
      <c r="H18" s="334"/>
      <c r="I18" s="334"/>
      <c r="J18" s="335"/>
      <c r="M18" s="325" t="str">
        <f>D18</f>
        <v>1A </v>
      </c>
      <c r="N18" s="317" t="s">
        <v>326</v>
      </c>
      <c r="O18" s="318"/>
      <c r="P18" s="318"/>
      <c r="Q18" s="267"/>
      <c r="R18" s="306" t="s">
        <v>323</v>
      </c>
      <c r="S18" s="306"/>
      <c r="T18" s="307"/>
    </row>
    <row r="19" spans="4:20" ht="12.75" customHeight="1">
      <c r="D19" s="326"/>
      <c r="E19" s="328"/>
      <c r="F19" s="336"/>
      <c r="G19" s="336"/>
      <c r="H19" s="336"/>
      <c r="I19" s="336"/>
      <c r="J19" s="337"/>
      <c r="M19" s="333"/>
      <c r="N19" s="269" t="s">
        <v>327</v>
      </c>
      <c r="O19" s="270" t="s">
        <v>328</v>
      </c>
      <c r="P19" s="269" t="s">
        <v>329</v>
      </c>
      <c r="Q19" s="269"/>
      <c r="R19" s="271"/>
      <c r="S19" s="270" t="s">
        <v>328</v>
      </c>
      <c r="T19" s="272" t="s">
        <v>329</v>
      </c>
    </row>
    <row r="20" spans="1:20" ht="15.75">
      <c r="A20">
        <v>6</v>
      </c>
      <c r="B20">
        <v>7</v>
      </c>
      <c r="D20" s="321"/>
      <c r="E20" s="92" t="str">
        <f>INDEX($C$2:$C$11,A20)</f>
        <v>TORMENTINO</v>
      </c>
      <c r="F20" s="108">
        <v>0</v>
      </c>
      <c r="G20" s="109">
        <v>63</v>
      </c>
      <c r="H20" s="92" t="str">
        <f>INDEX($C$2:$C$11,B20)</f>
        <v>LAUDANO VI PUNIRA'</v>
      </c>
      <c r="I20" s="108">
        <v>1</v>
      </c>
      <c r="J20" s="260">
        <v>69</v>
      </c>
      <c r="M20" s="285">
        <v>1</v>
      </c>
      <c r="N20" s="92" t="s">
        <v>28</v>
      </c>
      <c r="O20" s="108">
        <v>3</v>
      </c>
      <c r="P20" s="109">
        <v>69</v>
      </c>
      <c r="Q20" s="285">
        <v>4</v>
      </c>
      <c r="R20" s="92" t="s">
        <v>27</v>
      </c>
      <c r="S20" s="108">
        <v>0</v>
      </c>
      <c r="T20" s="260">
        <v>48.5</v>
      </c>
    </row>
    <row r="21" spans="1:20" ht="12.75" customHeight="1">
      <c r="A21">
        <v>10</v>
      </c>
      <c r="B21">
        <v>4</v>
      </c>
      <c r="D21" s="322"/>
      <c r="E21" s="92" t="str">
        <f>INDEX($C$2:$C$11,A21)</f>
        <v>LES SASICCES</v>
      </c>
      <c r="F21" s="108">
        <v>0</v>
      </c>
      <c r="G21" s="109">
        <v>48.5</v>
      </c>
      <c r="H21" s="92" t="str">
        <f>INDEX($C$2:$C$11,B21)</f>
        <v>I CUCCIOLI</v>
      </c>
      <c r="I21" s="136">
        <v>1</v>
      </c>
      <c r="J21" s="261">
        <v>69</v>
      </c>
      <c r="M21" s="285">
        <v>2</v>
      </c>
      <c r="N21" s="92" t="s">
        <v>111</v>
      </c>
      <c r="O21" s="108">
        <v>3</v>
      </c>
      <c r="P21" s="109">
        <v>64.5</v>
      </c>
      <c r="Q21" s="285">
        <v>5</v>
      </c>
      <c r="R21" s="92" t="s">
        <v>337</v>
      </c>
      <c r="S21" s="136">
        <v>0</v>
      </c>
      <c r="T21" s="261">
        <v>0</v>
      </c>
    </row>
    <row r="22" spans="1:20" ht="16.5" thickBot="1">
      <c r="A22">
        <v>1</v>
      </c>
      <c r="D22" s="323"/>
      <c r="E22" s="266" t="s">
        <v>325</v>
      </c>
      <c r="F22" s="324" t="str">
        <f>INDEX($C$2:$C$11,A22)</f>
        <v>SPARTAK MANOWAR</v>
      </c>
      <c r="G22" s="324"/>
      <c r="H22" s="324"/>
      <c r="I22" s="264"/>
      <c r="J22" s="265"/>
      <c r="M22" s="285">
        <v>3</v>
      </c>
      <c r="N22" s="262" t="s">
        <v>23</v>
      </c>
      <c r="O22" s="283">
        <v>0</v>
      </c>
      <c r="P22" s="284">
        <v>63</v>
      </c>
      <c r="Q22" s="285"/>
      <c r="R22" s="273"/>
      <c r="S22" s="262"/>
      <c r="T22" s="263"/>
    </row>
    <row r="23" spans="4:14" ht="18.75" thickTop="1">
      <c r="D23" s="118"/>
      <c r="E23" s="166"/>
      <c r="F23" s="167"/>
      <c r="G23" s="168"/>
      <c r="H23" s="169"/>
      <c r="I23" s="170"/>
      <c r="J23" s="171"/>
      <c r="N23" s="287" t="s">
        <v>342</v>
      </c>
    </row>
    <row r="24" spans="4:23" ht="16.5" thickBot="1">
      <c r="D24" s="118"/>
      <c r="E24" s="166"/>
      <c r="F24" s="167"/>
      <c r="G24" s="168"/>
      <c r="H24" s="169"/>
      <c r="I24" s="170"/>
      <c r="J24" s="171"/>
      <c r="W24" t="s">
        <v>335</v>
      </c>
    </row>
    <row r="25" spans="4:20" ht="13.5" customHeight="1" thickTop="1">
      <c r="D25" s="325" t="str">
        <f>D18</f>
        <v>1A </v>
      </c>
      <c r="E25" s="327">
        <f>E18</f>
        <v>38368</v>
      </c>
      <c r="F25" s="319" t="s">
        <v>330</v>
      </c>
      <c r="G25" s="329"/>
      <c r="H25" s="329"/>
      <c r="I25" s="329"/>
      <c r="J25" s="330"/>
      <c r="M25" s="325" t="str">
        <f>D25</f>
        <v>1A </v>
      </c>
      <c r="N25" s="317" t="s">
        <v>326</v>
      </c>
      <c r="O25" s="318"/>
      <c r="P25" s="318"/>
      <c r="Q25" s="267"/>
      <c r="R25" s="319" t="s">
        <v>330</v>
      </c>
      <c r="S25" s="319"/>
      <c r="T25" s="320"/>
    </row>
    <row r="26" spans="4:20" ht="19.5" customHeight="1">
      <c r="D26" s="326"/>
      <c r="E26" s="328"/>
      <c r="F26" s="331"/>
      <c r="G26" s="331"/>
      <c r="H26" s="331"/>
      <c r="I26" s="331"/>
      <c r="J26" s="332"/>
      <c r="M26" s="333"/>
      <c r="N26" s="269" t="s">
        <v>327</v>
      </c>
      <c r="O26" s="270" t="s">
        <v>328</v>
      </c>
      <c r="P26" s="269" t="s">
        <v>329</v>
      </c>
      <c r="Q26" s="269"/>
      <c r="R26" s="271"/>
      <c r="S26" s="270" t="s">
        <v>328</v>
      </c>
      <c r="T26" s="272" t="s">
        <v>329</v>
      </c>
    </row>
    <row r="27" spans="1:20" ht="15.75">
      <c r="A27">
        <v>5</v>
      </c>
      <c r="B27">
        <v>8</v>
      </c>
      <c r="D27" s="321"/>
      <c r="E27" s="92" t="str">
        <f>INDEX($C$2:$C$11,A27)</f>
        <v>VANILLA SKY</v>
      </c>
      <c r="F27" s="108">
        <v>3</v>
      </c>
      <c r="G27" s="109">
        <v>78.5</v>
      </c>
      <c r="H27" s="92" t="str">
        <f>INDEX($C$2:$C$11,B27)</f>
        <v>ALBATROS</v>
      </c>
      <c r="I27" s="108">
        <v>1</v>
      </c>
      <c r="J27" s="260">
        <v>70.5</v>
      </c>
      <c r="M27" s="286">
        <v>1</v>
      </c>
      <c r="N27" s="92" t="s">
        <v>102</v>
      </c>
      <c r="O27" s="108">
        <v>3</v>
      </c>
      <c r="P27" s="109">
        <v>78.5</v>
      </c>
      <c r="Q27" s="286">
        <v>4</v>
      </c>
      <c r="R27" s="92" t="s">
        <v>29</v>
      </c>
      <c r="S27" s="108">
        <v>0</v>
      </c>
      <c r="T27" s="260">
        <v>63.5</v>
      </c>
    </row>
    <row r="28" spans="1:20" ht="18">
      <c r="A28">
        <v>9</v>
      </c>
      <c r="B28">
        <v>3</v>
      </c>
      <c r="D28" s="322"/>
      <c r="E28" s="92" t="str">
        <f>INDEX($C$2:$C$11,A28)</f>
        <v>REAL RAL RAL</v>
      </c>
      <c r="F28" s="108">
        <v>2</v>
      </c>
      <c r="G28" s="109">
        <v>72.5</v>
      </c>
      <c r="H28" s="92" t="str">
        <f>INDEX($C$2:$C$11,B28)</f>
        <v>TORO LOCO</v>
      </c>
      <c r="I28" s="136">
        <v>0</v>
      </c>
      <c r="J28" s="261">
        <v>63.5</v>
      </c>
      <c r="M28" s="286">
        <v>2</v>
      </c>
      <c r="N28" s="92" t="s">
        <v>242</v>
      </c>
      <c r="O28" s="108">
        <v>3</v>
      </c>
      <c r="P28" s="109">
        <v>72.5</v>
      </c>
      <c r="Q28" s="286">
        <v>5</v>
      </c>
      <c r="R28" s="92" t="s">
        <v>339</v>
      </c>
      <c r="S28" s="136">
        <v>0</v>
      </c>
      <c r="T28" s="261">
        <v>0</v>
      </c>
    </row>
    <row r="29" spans="1:20" ht="16.5" thickBot="1">
      <c r="A29">
        <v>2</v>
      </c>
      <c r="D29" s="323"/>
      <c r="E29" s="266" t="s">
        <v>325</v>
      </c>
      <c r="F29" s="324" t="str">
        <f>INDEX($C$2:$C$11,A29)</f>
        <v>NEW TIM </v>
      </c>
      <c r="G29" s="324"/>
      <c r="H29" s="324"/>
      <c r="I29" s="264"/>
      <c r="J29" s="265"/>
      <c r="M29" s="286">
        <v>3</v>
      </c>
      <c r="N29" s="262" t="s">
        <v>30</v>
      </c>
      <c r="O29" s="283">
        <v>0</v>
      </c>
      <c r="P29" s="284">
        <v>70.5</v>
      </c>
      <c r="Q29" s="286"/>
      <c r="R29" s="273"/>
      <c r="S29" s="262"/>
      <c r="T29" s="263"/>
    </row>
    <row r="30" ht="18.75" thickTop="1">
      <c r="N30" s="287" t="s">
        <v>342</v>
      </c>
    </row>
    <row r="31" ht="13.5" thickBot="1"/>
    <row r="32" spans="4:20" ht="18.75" customHeight="1" thickTop="1">
      <c r="D32" s="325" t="s">
        <v>331</v>
      </c>
      <c r="E32" s="327">
        <v>38375</v>
      </c>
      <c r="F32" s="306" t="s">
        <v>323</v>
      </c>
      <c r="G32" s="334"/>
      <c r="H32" s="334"/>
      <c r="I32" s="334"/>
      <c r="J32" s="335"/>
      <c r="M32" s="325" t="str">
        <f>D32</f>
        <v>2A</v>
      </c>
      <c r="N32" s="317" t="s">
        <v>326</v>
      </c>
      <c r="O32" s="318"/>
      <c r="P32" s="318"/>
      <c r="Q32" s="267"/>
      <c r="R32" s="306" t="s">
        <v>323</v>
      </c>
      <c r="S32" s="306"/>
      <c r="T32" s="307"/>
    </row>
    <row r="33" spans="4:20" ht="18">
      <c r="D33" s="326"/>
      <c r="E33" s="328"/>
      <c r="F33" s="336"/>
      <c r="G33" s="336"/>
      <c r="H33" s="336"/>
      <c r="I33" s="336"/>
      <c r="J33" s="337"/>
      <c r="M33" s="333"/>
      <c r="N33" s="269" t="s">
        <v>327</v>
      </c>
      <c r="O33" s="270" t="s">
        <v>328</v>
      </c>
      <c r="P33" s="269" t="s">
        <v>329</v>
      </c>
      <c r="Q33" s="269"/>
      <c r="R33" s="271"/>
      <c r="S33" s="270" t="s">
        <v>328</v>
      </c>
      <c r="T33" s="272" t="s">
        <v>329</v>
      </c>
    </row>
    <row r="34" spans="1:20" ht="15.75">
      <c r="A34">
        <v>1</v>
      </c>
      <c r="B34">
        <v>6</v>
      </c>
      <c r="D34" s="321"/>
      <c r="E34" s="92" t="str">
        <f>INDEX($C$2:$C$11,A34)</f>
        <v>SPARTAK MANOWAR</v>
      </c>
      <c r="F34" s="108">
        <v>1</v>
      </c>
      <c r="G34" s="109">
        <v>68</v>
      </c>
      <c r="H34" s="92" t="str">
        <f>INDEX($C$2:$C$11,B34)</f>
        <v>TORMENTINO</v>
      </c>
      <c r="I34" s="108">
        <v>1</v>
      </c>
      <c r="J34" s="260">
        <v>69</v>
      </c>
      <c r="M34" s="285">
        <v>1</v>
      </c>
      <c r="N34" s="92" t="s">
        <v>28</v>
      </c>
      <c r="O34" s="108">
        <v>4</v>
      </c>
      <c r="P34" s="109">
        <v>139</v>
      </c>
      <c r="Q34" s="285">
        <v>4</v>
      </c>
      <c r="R34" s="92" t="s">
        <v>27</v>
      </c>
      <c r="S34" s="108">
        <v>1</v>
      </c>
      <c r="T34" s="260">
        <v>118.5</v>
      </c>
    </row>
    <row r="35" spans="1:20" ht="18">
      <c r="A35">
        <v>7</v>
      </c>
      <c r="B35">
        <v>10</v>
      </c>
      <c r="D35" s="322"/>
      <c r="E35" s="92" t="str">
        <f>INDEX($C$2:$C$11,A35)</f>
        <v>LAUDANO VI PUNIRA'</v>
      </c>
      <c r="F35" s="108">
        <v>1</v>
      </c>
      <c r="G35" s="109">
        <v>70</v>
      </c>
      <c r="H35" s="92" t="str">
        <f>INDEX($C$2:$C$11,B35)</f>
        <v>LES SASICCES</v>
      </c>
      <c r="I35" s="136">
        <v>1</v>
      </c>
      <c r="J35" s="261">
        <v>70</v>
      </c>
      <c r="M35" s="285">
        <v>2</v>
      </c>
      <c r="N35" s="92" t="s">
        <v>336</v>
      </c>
      <c r="O35" s="108">
        <v>3</v>
      </c>
      <c r="P35" s="109">
        <v>64.5</v>
      </c>
      <c r="Q35" s="285">
        <v>5</v>
      </c>
      <c r="R35" s="92" t="s">
        <v>337</v>
      </c>
      <c r="S35" s="136">
        <v>1</v>
      </c>
      <c r="T35" s="261">
        <v>68</v>
      </c>
    </row>
    <row r="36" spans="1:20" ht="16.5" thickBot="1">
      <c r="A36">
        <v>4</v>
      </c>
      <c r="D36" s="323"/>
      <c r="E36" s="266" t="s">
        <v>325</v>
      </c>
      <c r="F36" s="324" t="str">
        <f>INDEX($C$2:$C$11,A36)</f>
        <v>I CUCCIOLI</v>
      </c>
      <c r="G36" s="324"/>
      <c r="H36" s="324"/>
      <c r="I36" s="264"/>
      <c r="J36" s="265"/>
      <c r="M36" s="285">
        <v>3</v>
      </c>
      <c r="N36" s="262" t="s">
        <v>23</v>
      </c>
      <c r="O36" s="283">
        <v>1</v>
      </c>
      <c r="P36" s="284">
        <v>132</v>
      </c>
      <c r="Q36" s="285"/>
      <c r="R36" s="273"/>
      <c r="S36" s="262"/>
      <c r="T36" s="263"/>
    </row>
    <row r="37" spans="4:14" ht="18.75" thickTop="1">
      <c r="D37" s="118"/>
      <c r="E37" s="166"/>
      <c r="F37" s="167"/>
      <c r="G37" s="168"/>
      <c r="H37" s="169"/>
      <c r="I37" s="170"/>
      <c r="J37" s="171"/>
      <c r="N37" s="287" t="s">
        <v>342</v>
      </c>
    </row>
    <row r="38" spans="4:10" ht="16.5" thickBot="1">
      <c r="D38" s="118"/>
      <c r="E38" s="166"/>
      <c r="F38" s="167"/>
      <c r="G38" s="168"/>
      <c r="H38" s="169"/>
      <c r="I38" s="170"/>
      <c r="J38" s="171"/>
    </row>
    <row r="39" spans="4:20" ht="18.75" customHeight="1" thickTop="1">
      <c r="D39" s="325" t="str">
        <f>D32</f>
        <v>2A</v>
      </c>
      <c r="E39" s="327">
        <f>E32</f>
        <v>38375</v>
      </c>
      <c r="F39" s="319" t="s">
        <v>330</v>
      </c>
      <c r="G39" s="329"/>
      <c r="H39" s="329"/>
      <c r="I39" s="329"/>
      <c r="J39" s="330"/>
      <c r="M39" s="325" t="str">
        <f>D39</f>
        <v>2A</v>
      </c>
      <c r="N39" s="317" t="s">
        <v>326</v>
      </c>
      <c r="O39" s="318"/>
      <c r="P39" s="318"/>
      <c r="Q39" s="267"/>
      <c r="R39" s="319" t="s">
        <v>330</v>
      </c>
      <c r="S39" s="319"/>
      <c r="T39" s="320"/>
    </row>
    <row r="40" spans="4:20" ht="18">
      <c r="D40" s="326"/>
      <c r="E40" s="328"/>
      <c r="F40" s="331"/>
      <c r="G40" s="331"/>
      <c r="H40" s="331"/>
      <c r="I40" s="331"/>
      <c r="J40" s="332"/>
      <c r="M40" s="333"/>
      <c r="N40" s="269" t="s">
        <v>327</v>
      </c>
      <c r="O40" s="270" t="s">
        <v>328</v>
      </c>
      <c r="P40" s="269" t="s">
        <v>329</v>
      </c>
      <c r="Q40" s="269"/>
      <c r="R40" s="271"/>
      <c r="S40" s="270" t="s">
        <v>328</v>
      </c>
      <c r="T40" s="272" t="s">
        <v>329</v>
      </c>
    </row>
    <row r="41" spans="1:20" ht="15.75">
      <c r="A41">
        <v>2</v>
      </c>
      <c r="B41">
        <v>5</v>
      </c>
      <c r="D41" s="321"/>
      <c r="E41" s="92" t="str">
        <f>INDEX($C$2:$C$11,A41)</f>
        <v>NEW TIM </v>
      </c>
      <c r="F41" s="108">
        <v>1</v>
      </c>
      <c r="G41" s="109">
        <v>69.5</v>
      </c>
      <c r="H41" s="92" t="str">
        <f>INDEX($C$2:$C$11,B41)</f>
        <v>VANILLA SKY</v>
      </c>
      <c r="I41" s="108">
        <v>0</v>
      </c>
      <c r="J41" s="260">
        <v>63</v>
      </c>
      <c r="M41" s="286">
        <v>1</v>
      </c>
      <c r="N41" s="92" t="s">
        <v>242</v>
      </c>
      <c r="O41" s="108">
        <v>4</v>
      </c>
      <c r="P41" s="109">
        <v>137.5</v>
      </c>
      <c r="Q41" s="286">
        <v>4</v>
      </c>
      <c r="R41" s="92" t="s">
        <v>30</v>
      </c>
      <c r="S41" s="108">
        <v>1</v>
      </c>
      <c r="T41" s="260">
        <v>138.5</v>
      </c>
    </row>
    <row r="42" spans="1:20" ht="18">
      <c r="A42">
        <v>8</v>
      </c>
      <c r="B42">
        <v>9</v>
      </c>
      <c r="D42" s="322"/>
      <c r="E42" s="92" t="str">
        <f>INDEX($C$2:$C$11,A42)</f>
        <v>ALBATROS</v>
      </c>
      <c r="F42" s="108">
        <v>0</v>
      </c>
      <c r="G42" s="109">
        <v>68</v>
      </c>
      <c r="H42" s="92" t="str">
        <f>INDEX($C$2:$C$11,B42)</f>
        <v>REAL RAL RAL</v>
      </c>
      <c r="I42" s="136">
        <v>0</v>
      </c>
      <c r="J42" s="261">
        <v>65</v>
      </c>
      <c r="M42" s="286">
        <v>2</v>
      </c>
      <c r="N42" s="92" t="s">
        <v>102</v>
      </c>
      <c r="O42" s="108">
        <v>3</v>
      </c>
      <c r="P42" s="109">
        <v>141.5</v>
      </c>
      <c r="Q42" s="286">
        <v>5</v>
      </c>
      <c r="R42" s="92" t="s">
        <v>340</v>
      </c>
      <c r="S42" s="136">
        <v>0</v>
      </c>
      <c r="T42" s="261">
        <v>63.5</v>
      </c>
    </row>
    <row r="43" spans="1:20" ht="18.75" thickBot="1">
      <c r="A43">
        <v>3</v>
      </c>
      <c r="D43" s="323"/>
      <c r="E43" s="266" t="s">
        <v>325</v>
      </c>
      <c r="F43" s="324" t="str">
        <f>INDEX($C$2:$C$11,A43)</f>
        <v>TORO LOCO</v>
      </c>
      <c r="G43" s="324"/>
      <c r="H43" s="324"/>
      <c r="I43" s="264"/>
      <c r="J43" s="265"/>
      <c r="M43" s="286">
        <v>3</v>
      </c>
      <c r="N43" s="92" t="s">
        <v>339</v>
      </c>
      <c r="O43" s="283">
        <v>3</v>
      </c>
      <c r="P43" s="284">
        <v>69.5</v>
      </c>
      <c r="Q43" s="286"/>
      <c r="R43" s="273"/>
      <c r="S43" s="262"/>
      <c r="T43" s="263"/>
    </row>
    <row r="44" ht="18.75" thickTop="1">
      <c r="N44" s="287" t="s">
        <v>342</v>
      </c>
    </row>
    <row r="45" ht="13.5" thickBot="1"/>
    <row r="46" spans="4:20" ht="18.75" customHeight="1" thickTop="1">
      <c r="D46" s="325" t="s">
        <v>332</v>
      </c>
      <c r="E46" s="327">
        <v>38382</v>
      </c>
      <c r="F46" s="306" t="s">
        <v>323</v>
      </c>
      <c r="G46" s="334"/>
      <c r="H46" s="334"/>
      <c r="I46" s="334"/>
      <c r="J46" s="335"/>
      <c r="M46" s="325" t="str">
        <f>D46</f>
        <v>3A</v>
      </c>
      <c r="N46" s="317" t="s">
        <v>326</v>
      </c>
      <c r="O46" s="318"/>
      <c r="P46" s="318"/>
      <c r="Q46" s="267"/>
      <c r="R46" s="306" t="s">
        <v>323</v>
      </c>
      <c r="S46" s="306"/>
      <c r="T46" s="307"/>
    </row>
    <row r="47" spans="4:20" ht="18">
      <c r="D47" s="326"/>
      <c r="E47" s="328"/>
      <c r="F47" s="336"/>
      <c r="G47" s="336"/>
      <c r="H47" s="336"/>
      <c r="I47" s="336"/>
      <c r="J47" s="337"/>
      <c r="M47" s="333"/>
      <c r="N47" s="269" t="s">
        <v>327</v>
      </c>
      <c r="O47" s="270" t="s">
        <v>328</v>
      </c>
      <c r="P47" s="269" t="s">
        <v>329</v>
      </c>
      <c r="Q47" s="269"/>
      <c r="R47" s="271"/>
      <c r="S47" s="270" t="s">
        <v>328</v>
      </c>
      <c r="T47" s="272" t="s">
        <v>329</v>
      </c>
    </row>
    <row r="48" spans="1:20" ht="18">
      <c r="A48">
        <v>4</v>
      </c>
      <c r="B48">
        <v>7</v>
      </c>
      <c r="D48" s="321"/>
      <c r="E48" s="92" t="str">
        <f>INDEX($C$2:$C$11,A48)</f>
        <v>I CUCCIOLI</v>
      </c>
      <c r="F48" s="108">
        <v>2</v>
      </c>
      <c r="G48" s="109">
        <v>74</v>
      </c>
      <c r="H48" s="92" t="str">
        <f>INDEX($C$2:$C$11,B48)</f>
        <v>LAUDANO VI PUNIRA'</v>
      </c>
      <c r="I48" s="108">
        <v>2</v>
      </c>
      <c r="J48" s="260">
        <v>75</v>
      </c>
      <c r="M48" s="285">
        <v>1</v>
      </c>
      <c r="N48" s="92" t="s">
        <v>28</v>
      </c>
      <c r="O48" s="108">
        <v>5</v>
      </c>
      <c r="P48" s="109">
        <v>214</v>
      </c>
      <c r="Q48" s="285">
        <v>4</v>
      </c>
      <c r="R48" s="92" t="s">
        <v>338</v>
      </c>
      <c r="S48" s="108">
        <v>1</v>
      </c>
      <c r="T48" s="260">
        <v>132</v>
      </c>
    </row>
    <row r="49" spans="1:20" ht="18">
      <c r="A49">
        <v>10</v>
      </c>
      <c r="B49">
        <v>1</v>
      </c>
      <c r="D49" s="322"/>
      <c r="E49" s="92" t="str">
        <f>INDEX($C$2:$C$11,A49)</f>
        <v>LES SASICCES</v>
      </c>
      <c r="F49" s="108">
        <v>1</v>
      </c>
      <c r="G49" s="109">
        <v>68</v>
      </c>
      <c r="H49" s="92" t="str">
        <f>INDEX($C$2:$C$11,B49)</f>
        <v>SPARTAK MANOWAR</v>
      </c>
      <c r="I49" s="136">
        <v>0</v>
      </c>
      <c r="J49" s="261">
        <v>60.5</v>
      </c>
      <c r="M49" s="285">
        <v>2</v>
      </c>
      <c r="N49" s="92" t="s">
        <v>27</v>
      </c>
      <c r="O49" s="108">
        <v>4</v>
      </c>
      <c r="P49" s="109">
        <v>186.5</v>
      </c>
      <c r="Q49" s="285">
        <v>5</v>
      </c>
      <c r="R49" s="92" t="s">
        <v>337</v>
      </c>
      <c r="S49" s="136">
        <v>1</v>
      </c>
      <c r="T49" s="261">
        <v>128</v>
      </c>
    </row>
    <row r="50" spans="1:20" ht="18.75" thickBot="1">
      <c r="A50">
        <v>6</v>
      </c>
      <c r="D50" s="323"/>
      <c r="E50" s="266" t="s">
        <v>325</v>
      </c>
      <c r="F50" s="324" t="str">
        <f>INDEX($C$2:$C$11,A50)</f>
        <v>TORMENTINO</v>
      </c>
      <c r="G50" s="324"/>
      <c r="H50" s="324"/>
      <c r="I50" s="264"/>
      <c r="J50" s="265"/>
      <c r="M50" s="285">
        <v>3</v>
      </c>
      <c r="N50" s="262" t="s">
        <v>336</v>
      </c>
      <c r="O50" s="283">
        <v>4</v>
      </c>
      <c r="P50" s="284">
        <v>138.5</v>
      </c>
      <c r="Q50" s="285"/>
      <c r="R50" s="273"/>
      <c r="S50" s="262"/>
      <c r="T50" s="263"/>
    </row>
    <row r="51" spans="4:14" ht="18.75" thickTop="1">
      <c r="D51" s="118"/>
      <c r="E51" s="166"/>
      <c r="F51" s="167"/>
      <c r="G51" s="168"/>
      <c r="H51" s="169"/>
      <c r="I51" s="170"/>
      <c r="J51" s="171"/>
      <c r="N51" s="287" t="s">
        <v>342</v>
      </c>
    </row>
    <row r="52" spans="4:10" ht="16.5" thickBot="1">
      <c r="D52" s="118"/>
      <c r="E52" s="166"/>
      <c r="F52" s="167"/>
      <c r="G52" s="168"/>
      <c r="H52" s="169"/>
      <c r="I52" s="170"/>
      <c r="J52" s="171"/>
    </row>
    <row r="53" spans="4:20" ht="18.75" customHeight="1" thickTop="1">
      <c r="D53" s="325" t="str">
        <f>D46</f>
        <v>3A</v>
      </c>
      <c r="E53" s="327">
        <f>E46</f>
        <v>38382</v>
      </c>
      <c r="F53" s="319" t="s">
        <v>330</v>
      </c>
      <c r="G53" s="329"/>
      <c r="H53" s="329"/>
      <c r="I53" s="329"/>
      <c r="J53" s="330"/>
      <c r="M53" s="325" t="str">
        <f>D53</f>
        <v>3A</v>
      </c>
      <c r="N53" s="317" t="s">
        <v>326</v>
      </c>
      <c r="O53" s="318"/>
      <c r="P53" s="318"/>
      <c r="Q53" s="267"/>
      <c r="R53" s="319" t="s">
        <v>330</v>
      </c>
      <c r="S53" s="319"/>
      <c r="T53" s="320"/>
    </row>
    <row r="54" spans="4:20" ht="18">
      <c r="D54" s="326"/>
      <c r="E54" s="328"/>
      <c r="F54" s="331"/>
      <c r="G54" s="331"/>
      <c r="H54" s="331"/>
      <c r="I54" s="331"/>
      <c r="J54" s="332"/>
      <c r="M54" s="333"/>
      <c r="N54" s="269" t="s">
        <v>327</v>
      </c>
      <c r="O54" s="270" t="s">
        <v>328</v>
      </c>
      <c r="P54" s="269" t="s">
        <v>329</v>
      </c>
      <c r="Q54" s="269"/>
      <c r="R54" s="271"/>
      <c r="S54" s="270" t="s">
        <v>328</v>
      </c>
      <c r="T54" s="272" t="s">
        <v>329</v>
      </c>
    </row>
    <row r="55" spans="1:20" ht="15.75">
      <c r="A55">
        <v>3</v>
      </c>
      <c r="B55">
        <v>8</v>
      </c>
      <c r="D55" s="321"/>
      <c r="E55" s="92" t="str">
        <f>INDEX($C$2:$C$11,A55)</f>
        <v>TORO LOCO</v>
      </c>
      <c r="F55" s="108">
        <v>0</v>
      </c>
      <c r="G55" s="109">
        <v>61</v>
      </c>
      <c r="H55" s="92" t="str">
        <f>INDEX($C$2:$C$11,B55)</f>
        <v>ALBATROS</v>
      </c>
      <c r="I55" s="108">
        <v>0</v>
      </c>
      <c r="J55" s="260">
        <v>63</v>
      </c>
      <c r="M55" s="286">
        <v>1</v>
      </c>
      <c r="N55" s="92" t="s">
        <v>242</v>
      </c>
      <c r="O55" s="108">
        <v>7</v>
      </c>
      <c r="P55" s="109">
        <v>218</v>
      </c>
      <c r="Q55" s="286">
        <v>4</v>
      </c>
      <c r="R55" s="92" t="s">
        <v>30</v>
      </c>
      <c r="S55" s="108">
        <v>2</v>
      </c>
      <c r="T55" s="260">
        <v>201.5</v>
      </c>
    </row>
    <row r="56" spans="1:20" ht="18">
      <c r="A56">
        <v>9</v>
      </c>
      <c r="B56">
        <v>2</v>
      </c>
      <c r="D56" s="322"/>
      <c r="E56" s="92" t="str">
        <f>INDEX($C$2:$C$11,A56)</f>
        <v>REAL RAL RAL</v>
      </c>
      <c r="F56" s="108">
        <v>3</v>
      </c>
      <c r="G56" s="109">
        <v>80.5</v>
      </c>
      <c r="H56" s="92" t="str">
        <f>INDEX($C$2:$C$11,B56)</f>
        <v>NEW TIM </v>
      </c>
      <c r="I56" s="136">
        <v>1</v>
      </c>
      <c r="J56" s="261">
        <v>70.5</v>
      </c>
      <c r="M56" s="286">
        <v>2</v>
      </c>
      <c r="N56" s="92" t="s">
        <v>341</v>
      </c>
      <c r="O56" s="108">
        <v>3</v>
      </c>
      <c r="P56" s="109">
        <v>141.5</v>
      </c>
      <c r="Q56" s="286">
        <v>5</v>
      </c>
      <c r="R56" s="92" t="s">
        <v>340</v>
      </c>
      <c r="S56" s="136">
        <v>1</v>
      </c>
      <c r="T56" s="261">
        <v>124.5</v>
      </c>
    </row>
    <row r="57" spans="1:20" ht="18.75" thickBot="1">
      <c r="A57">
        <v>5</v>
      </c>
      <c r="D57" s="323"/>
      <c r="E57" s="266" t="s">
        <v>325</v>
      </c>
      <c r="F57" s="324" t="str">
        <f>INDEX($C$2:$C$11,A57)</f>
        <v>VANILLA SKY</v>
      </c>
      <c r="G57" s="324"/>
      <c r="H57" s="324"/>
      <c r="I57" s="264"/>
      <c r="J57" s="265"/>
      <c r="M57" s="286">
        <v>3</v>
      </c>
      <c r="N57" s="262" t="s">
        <v>339</v>
      </c>
      <c r="O57" s="283">
        <v>3</v>
      </c>
      <c r="P57" s="284">
        <v>140</v>
      </c>
      <c r="Q57" s="286"/>
      <c r="R57" s="273"/>
      <c r="S57" s="262"/>
      <c r="T57" s="263"/>
    </row>
    <row r="58" ht="18.75" thickTop="1">
      <c r="N58" s="287" t="s">
        <v>342</v>
      </c>
    </row>
    <row r="59" ht="13.5" thickBot="1"/>
    <row r="60" spans="4:20" ht="18.75" customHeight="1" thickTop="1">
      <c r="D60" s="325" t="s">
        <v>333</v>
      </c>
      <c r="E60" s="327">
        <v>38385</v>
      </c>
      <c r="F60" s="306" t="s">
        <v>323</v>
      </c>
      <c r="G60" s="334"/>
      <c r="H60" s="334"/>
      <c r="I60" s="334"/>
      <c r="J60" s="335"/>
      <c r="M60" s="325" t="str">
        <f>D60</f>
        <v>4A</v>
      </c>
      <c r="N60" s="317" t="s">
        <v>326</v>
      </c>
      <c r="O60" s="318"/>
      <c r="P60" s="318"/>
      <c r="Q60" s="267"/>
      <c r="R60" s="306" t="s">
        <v>323</v>
      </c>
      <c r="S60" s="306"/>
      <c r="T60" s="307"/>
    </row>
    <row r="61" spans="4:20" ht="18">
      <c r="D61" s="326"/>
      <c r="E61" s="328"/>
      <c r="F61" s="336"/>
      <c r="G61" s="336"/>
      <c r="H61" s="336"/>
      <c r="I61" s="336"/>
      <c r="J61" s="337"/>
      <c r="M61" s="333"/>
      <c r="N61" s="269" t="s">
        <v>327</v>
      </c>
      <c r="O61" s="270" t="s">
        <v>328</v>
      </c>
      <c r="P61" s="269" t="s">
        <v>329</v>
      </c>
      <c r="Q61" s="269"/>
      <c r="R61" s="271"/>
      <c r="S61" s="270" t="s">
        <v>328</v>
      </c>
      <c r="T61" s="272" t="s">
        <v>329</v>
      </c>
    </row>
    <row r="62" spans="1:20" ht="18">
      <c r="A62">
        <v>1</v>
      </c>
      <c r="B62">
        <v>4</v>
      </c>
      <c r="D62" s="321"/>
      <c r="E62" s="92" t="str">
        <f>INDEX($C$2:$C$11,A62)</f>
        <v>SPARTAK MANOWAR</v>
      </c>
      <c r="F62" s="108">
        <v>3</v>
      </c>
      <c r="G62" s="109">
        <v>78</v>
      </c>
      <c r="H62" s="92" t="str">
        <f>INDEX($C$2:$C$11,B62)</f>
        <v>I CUCCIOLI</v>
      </c>
      <c r="I62" s="108">
        <v>0</v>
      </c>
      <c r="J62" s="260">
        <v>64</v>
      </c>
      <c r="M62" s="285">
        <v>1</v>
      </c>
      <c r="N62" s="92" t="s">
        <v>344</v>
      </c>
      <c r="O62" s="108">
        <v>7</v>
      </c>
      <c r="P62" s="109">
        <v>254</v>
      </c>
      <c r="Q62" s="285">
        <v>4</v>
      </c>
      <c r="R62" s="92" t="s">
        <v>111</v>
      </c>
      <c r="S62" s="108">
        <v>4</v>
      </c>
      <c r="T62" s="260">
        <v>202.5</v>
      </c>
    </row>
    <row r="63" spans="1:20" ht="15.75">
      <c r="A63">
        <v>6</v>
      </c>
      <c r="B63">
        <v>10</v>
      </c>
      <c r="D63" s="322"/>
      <c r="E63" s="92" t="str">
        <f>INDEX($C$2:$C$11,A63)</f>
        <v>TORMENTINO</v>
      </c>
      <c r="F63" s="108">
        <v>0</v>
      </c>
      <c r="G63" s="109">
        <v>62.5</v>
      </c>
      <c r="H63" s="92" t="str">
        <f>INDEX($C$2:$C$11,B63)</f>
        <v>LES SASICCES</v>
      </c>
      <c r="I63" s="136">
        <v>1</v>
      </c>
      <c r="J63" s="261">
        <v>67.5</v>
      </c>
      <c r="M63" s="285">
        <v>2</v>
      </c>
      <c r="N63" s="92" t="s">
        <v>28</v>
      </c>
      <c r="O63" s="108">
        <v>5</v>
      </c>
      <c r="P63" s="109">
        <v>214</v>
      </c>
      <c r="Q63" s="285">
        <v>5</v>
      </c>
      <c r="R63" s="92" t="s">
        <v>23</v>
      </c>
      <c r="S63" s="136">
        <v>1</v>
      </c>
      <c r="T63" s="261">
        <v>194.5</v>
      </c>
    </row>
    <row r="64" spans="1:20" ht="16.5" thickBot="1">
      <c r="A64">
        <v>7</v>
      </c>
      <c r="D64" s="323"/>
      <c r="E64" s="266" t="s">
        <v>325</v>
      </c>
      <c r="F64" s="324" t="str">
        <f>INDEX($C$2:$C$11,A64)</f>
        <v>LAUDANO VI PUNIRA'</v>
      </c>
      <c r="G64" s="324"/>
      <c r="H64" s="324"/>
      <c r="I64" s="264"/>
      <c r="J64" s="265"/>
      <c r="M64" s="285">
        <v>3</v>
      </c>
      <c r="N64" s="262" t="s">
        <v>108</v>
      </c>
      <c r="O64" s="283">
        <v>4</v>
      </c>
      <c r="P64" s="284">
        <v>206</v>
      </c>
      <c r="Q64" s="285"/>
      <c r="R64" s="273"/>
      <c r="S64" s="262"/>
      <c r="T64" s="263"/>
    </row>
    <row r="65" spans="4:14" ht="18.75" thickTop="1">
      <c r="D65" s="118"/>
      <c r="E65" s="166"/>
      <c r="F65" s="167"/>
      <c r="G65" s="168"/>
      <c r="H65" s="169"/>
      <c r="I65" s="170"/>
      <c r="J65" s="171"/>
      <c r="N65" s="287" t="s">
        <v>343</v>
      </c>
    </row>
    <row r="66" spans="4:10" ht="16.5" thickBot="1">
      <c r="D66" s="118"/>
      <c r="E66" s="166"/>
      <c r="F66" s="167"/>
      <c r="G66" s="168"/>
      <c r="H66" s="169"/>
      <c r="I66" s="170"/>
      <c r="J66" s="171"/>
    </row>
    <row r="67" spans="4:20" ht="18.75" customHeight="1" thickTop="1">
      <c r="D67" s="325" t="str">
        <f>D60</f>
        <v>4A</v>
      </c>
      <c r="E67" s="327">
        <f>E60</f>
        <v>38385</v>
      </c>
      <c r="F67" s="319" t="s">
        <v>330</v>
      </c>
      <c r="G67" s="329"/>
      <c r="H67" s="329"/>
      <c r="I67" s="329"/>
      <c r="J67" s="330"/>
      <c r="M67" s="325" t="str">
        <f>D67</f>
        <v>4A</v>
      </c>
      <c r="N67" s="317" t="s">
        <v>326</v>
      </c>
      <c r="O67" s="318"/>
      <c r="P67" s="318"/>
      <c r="Q67" s="267"/>
      <c r="R67" s="319" t="s">
        <v>330</v>
      </c>
      <c r="S67" s="319"/>
      <c r="T67" s="320"/>
    </row>
    <row r="68" spans="4:20" ht="18">
      <c r="D68" s="326"/>
      <c r="E68" s="328"/>
      <c r="F68" s="331"/>
      <c r="G68" s="331"/>
      <c r="H68" s="331"/>
      <c r="I68" s="331"/>
      <c r="J68" s="332"/>
      <c r="M68" s="333"/>
      <c r="N68" s="269" t="s">
        <v>327</v>
      </c>
      <c r="O68" s="270" t="s">
        <v>328</v>
      </c>
      <c r="P68" s="269" t="s">
        <v>329</v>
      </c>
      <c r="Q68" s="269"/>
      <c r="R68" s="271"/>
      <c r="S68" s="270" t="s">
        <v>328</v>
      </c>
      <c r="T68" s="272" t="s">
        <v>329</v>
      </c>
    </row>
    <row r="69" spans="1:20" ht="18">
      <c r="A69">
        <v>2</v>
      </c>
      <c r="B69">
        <v>3</v>
      </c>
      <c r="D69" s="321"/>
      <c r="E69" s="92" t="str">
        <f>INDEX($C$2:$C$11,A69)</f>
        <v>NEW TIM </v>
      </c>
      <c r="F69" s="108">
        <v>3</v>
      </c>
      <c r="G69" s="109">
        <v>77.5</v>
      </c>
      <c r="H69" s="92" t="str">
        <f>INDEX($C$2:$C$11,B69)</f>
        <v>TORO LOCO</v>
      </c>
      <c r="I69" s="108">
        <v>1</v>
      </c>
      <c r="J69" s="260">
        <v>68.5</v>
      </c>
      <c r="M69" s="286">
        <v>1</v>
      </c>
      <c r="N69" s="92" t="s">
        <v>345</v>
      </c>
      <c r="O69" s="108">
        <v>7</v>
      </c>
      <c r="P69" s="109">
        <v>281</v>
      </c>
      <c r="Q69" s="286">
        <v>4</v>
      </c>
      <c r="R69" s="92" t="s">
        <v>30</v>
      </c>
      <c r="S69" s="108">
        <v>2</v>
      </c>
      <c r="T69" s="260">
        <v>201.5</v>
      </c>
    </row>
    <row r="70" spans="1:20" ht="15.75">
      <c r="A70">
        <v>5</v>
      </c>
      <c r="B70">
        <v>9</v>
      </c>
      <c r="D70" s="322"/>
      <c r="E70" s="92" t="str">
        <f>INDEX($C$2:$C$11,A70)</f>
        <v>VANILLA SKY</v>
      </c>
      <c r="F70" s="108">
        <v>2</v>
      </c>
      <c r="G70" s="109">
        <v>73.5</v>
      </c>
      <c r="H70" s="92" t="str">
        <f>INDEX($C$2:$C$11,B70)</f>
        <v>REAL RAL RAL</v>
      </c>
      <c r="I70" s="136">
        <v>0</v>
      </c>
      <c r="J70" s="261">
        <v>63</v>
      </c>
      <c r="M70" s="286">
        <v>2</v>
      </c>
      <c r="N70" s="92" t="s">
        <v>25</v>
      </c>
      <c r="O70" s="108">
        <v>6</v>
      </c>
      <c r="P70" s="109">
        <v>217.5</v>
      </c>
      <c r="Q70" s="286">
        <v>5</v>
      </c>
      <c r="R70" s="92" t="s">
        <v>29</v>
      </c>
      <c r="S70" s="136">
        <v>1</v>
      </c>
      <c r="T70" s="261">
        <v>193</v>
      </c>
    </row>
    <row r="71" spans="1:20" ht="16.5" thickBot="1">
      <c r="A71">
        <v>8</v>
      </c>
      <c r="D71" s="323"/>
      <c r="E71" s="266" t="s">
        <v>325</v>
      </c>
      <c r="F71" s="324" t="str">
        <f>INDEX($C$2:$C$11,A71)</f>
        <v>ALBATROS</v>
      </c>
      <c r="G71" s="324"/>
      <c r="H71" s="324"/>
      <c r="I71" s="264"/>
      <c r="J71" s="265"/>
      <c r="M71" s="286">
        <v>3</v>
      </c>
      <c r="N71" s="262" t="s">
        <v>102</v>
      </c>
      <c r="O71" s="283">
        <v>6</v>
      </c>
      <c r="P71" s="284">
        <v>215</v>
      </c>
      <c r="Q71" s="286"/>
      <c r="R71" s="273"/>
      <c r="S71" s="262"/>
      <c r="T71" s="263"/>
    </row>
    <row r="72" ht="18.75" thickTop="1">
      <c r="N72" s="287" t="s">
        <v>346</v>
      </c>
    </row>
    <row r="73" ht="13.5" thickBot="1"/>
    <row r="74" spans="4:20" ht="18.75" customHeight="1" thickTop="1">
      <c r="D74" s="325" t="s">
        <v>334</v>
      </c>
      <c r="E74" s="327">
        <v>38389</v>
      </c>
      <c r="F74" s="306" t="s">
        <v>323</v>
      </c>
      <c r="G74" s="334"/>
      <c r="H74" s="334"/>
      <c r="I74" s="334"/>
      <c r="J74" s="335"/>
      <c r="M74" s="325" t="str">
        <f>D74</f>
        <v>5A</v>
      </c>
      <c r="N74" s="317" t="s">
        <v>326</v>
      </c>
      <c r="O74" s="318"/>
      <c r="P74" s="318"/>
      <c r="Q74" s="267"/>
      <c r="R74" s="306" t="s">
        <v>323</v>
      </c>
      <c r="S74" s="306"/>
      <c r="T74" s="307"/>
    </row>
    <row r="75" spans="4:20" ht="18">
      <c r="D75" s="326"/>
      <c r="E75" s="328"/>
      <c r="F75" s="336"/>
      <c r="G75" s="336"/>
      <c r="H75" s="336"/>
      <c r="I75" s="336"/>
      <c r="J75" s="337"/>
      <c r="M75" s="333"/>
      <c r="N75" s="269" t="s">
        <v>327</v>
      </c>
      <c r="O75" s="270" t="s">
        <v>328</v>
      </c>
      <c r="P75" s="269" t="s">
        <v>329</v>
      </c>
      <c r="Q75" s="269"/>
      <c r="R75" s="271"/>
      <c r="S75" s="270" t="s">
        <v>328</v>
      </c>
      <c r="T75" s="272" t="s">
        <v>329</v>
      </c>
    </row>
    <row r="76" spans="1:20" ht="15.75">
      <c r="A76">
        <v>4</v>
      </c>
      <c r="B76">
        <v>6</v>
      </c>
      <c r="D76" s="321"/>
      <c r="E76" s="92" t="str">
        <f>INDEX($C$2:$C$11,A76)</f>
        <v>I CUCCIOLI</v>
      </c>
      <c r="F76" s="108">
        <v>4</v>
      </c>
      <c r="G76" s="109">
        <v>83.5</v>
      </c>
      <c r="H76" s="92" t="str">
        <f>INDEX($C$2:$C$11,B76)</f>
        <v>TORMENTINO</v>
      </c>
      <c r="I76" s="108">
        <v>1</v>
      </c>
      <c r="J76" s="260">
        <v>68</v>
      </c>
      <c r="M76" s="285">
        <v>1</v>
      </c>
      <c r="N76" s="92" t="s">
        <v>28</v>
      </c>
      <c r="O76" s="108">
        <v>8</v>
      </c>
      <c r="P76" s="109">
        <v>287.5</v>
      </c>
      <c r="Q76" s="285">
        <v>4</v>
      </c>
      <c r="R76" s="92" t="s">
        <v>108</v>
      </c>
      <c r="S76" s="108">
        <v>4</v>
      </c>
      <c r="T76" s="260">
        <v>272</v>
      </c>
    </row>
    <row r="77" spans="1:20" ht="15.75">
      <c r="A77">
        <v>7</v>
      </c>
      <c r="B77">
        <v>1</v>
      </c>
      <c r="D77" s="322"/>
      <c r="E77" s="92" t="str">
        <f>INDEX($C$2:$C$11,A77)</f>
        <v>LAUDANO VI PUNIRA'</v>
      </c>
      <c r="F77" s="108">
        <v>2</v>
      </c>
      <c r="G77" s="109">
        <v>73.5</v>
      </c>
      <c r="H77" s="92" t="str">
        <f>INDEX($C$2:$C$11,B77)</f>
        <v>SPARTAK MANOWAR</v>
      </c>
      <c r="I77" s="136">
        <v>1</v>
      </c>
      <c r="J77" s="261">
        <v>66</v>
      </c>
      <c r="M77" s="285">
        <v>2</v>
      </c>
      <c r="N77" s="92" t="s">
        <v>111</v>
      </c>
      <c r="O77" s="108">
        <v>7</v>
      </c>
      <c r="P77" s="109">
        <v>286</v>
      </c>
      <c r="Q77" s="285">
        <v>5</v>
      </c>
      <c r="R77" s="92" t="s">
        <v>23</v>
      </c>
      <c r="S77" s="136">
        <v>1</v>
      </c>
      <c r="T77" s="261">
        <v>262.5</v>
      </c>
    </row>
    <row r="78" spans="1:20" ht="16.5" thickBot="1">
      <c r="A78">
        <v>10</v>
      </c>
      <c r="D78" s="323"/>
      <c r="E78" s="266" t="s">
        <v>325</v>
      </c>
      <c r="F78" s="324" t="str">
        <f>INDEX($C$2:$C$11,A78)</f>
        <v>LES SASICCES</v>
      </c>
      <c r="G78" s="324"/>
      <c r="H78" s="324"/>
      <c r="I78" s="264"/>
      <c r="J78" s="265"/>
      <c r="M78" s="285">
        <v>3</v>
      </c>
      <c r="N78" s="262" t="s">
        <v>27</v>
      </c>
      <c r="O78" s="283">
        <v>7</v>
      </c>
      <c r="P78" s="284">
        <v>254</v>
      </c>
      <c r="Q78" s="285"/>
      <c r="R78" s="273"/>
      <c r="S78" s="262"/>
      <c r="T78" s="263"/>
    </row>
    <row r="79" spans="4:10" ht="16.5" thickTop="1">
      <c r="D79" s="118"/>
      <c r="E79" s="166"/>
      <c r="F79" s="167"/>
      <c r="G79" s="168"/>
      <c r="H79" s="169"/>
      <c r="I79" s="170"/>
      <c r="J79" s="171"/>
    </row>
    <row r="80" spans="4:10" ht="16.5" thickBot="1">
      <c r="D80" s="118"/>
      <c r="E80" s="166"/>
      <c r="F80" s="167"/>
      <c r="G80" s="168"/>
      <c r="H80" s="169"/>
      <c r="I80" s="170"/>
      <c r="J80" s="171"/>
    </row>
    <row r="81" spans="4:20" ht="18.75" customHeight="1" thickTop="1">
      <c r="D81" s="325" t="str">
        <f>D74</f>
        <v>5A</v>
      </c>
      <c r="E81" s="327">
        <f>E74</f>
        <v>38389</v>
      </c>
      <c r="F81" s="319" t="s">
        <v>330</v>
      </c>
      <c r="G81" s="329"/>
      <c r="H81" s="329"/>
      <c r="I81" s="329"/>
      <c r="J81" s="330"/>
      <c r="M81" s="325" t="str">
        <f>D81</f>
        <v>5A</v>
      </c>
      <c r="N81" s="317" t="s">
        <v>326</v>
      </c>
      <c r="O81" s="318"/>
      <c r="P81" s="318"/>
      <c r="Q81" s="267"/>
      <c r="R81" s="319" t="s">
        <v>330</v>
      </c>
      <c r="S81" s="319"/>
      <c r="T81" s="320"/>
    </row>
    <row r="82" spans="4:20" ht="18">
      <c r="D82" s="326"/>
      <c r="E82" s="328"/>
      <c r="F82" s="331"/>
      <c r="G82" s="331"/>
      <c r="H82" s="331"/>
      <c r="I82" s="331"/>
      <c r="J82" s="332"/>
      <c r="M82" s="333"/>
      <c r="N82" s="269" t="s">
        <v>327</v>
      </c>
      <c r="O82" s="270" t="s">
        <v>328</v>
      </c>
      <c r="P82" s="269" t="s">
        <v>329</v>
      </c>
      <c r="Q82" s="269"/>
      <c r="R82" s="271"/>
      <c r="S82" s="270" t="s">
        <v>328</v>
      </c>
      <c r="T82" s="272" t="s">
        <v>329</v>
      </c>
    </row>
    <row r="83" spans="1:20" ht="15.75">
      <c r="A83">
        <v>3</v>
      </c>
      <c r="B83">
        <v>5</v>
      </c>
      <c r="D83" s="321"/>
      <c r="E83" s="92" t="str">
        <f>INDEX($C$2:$C$11,A83)</f>
        <v>TORO LOCO</v>
      </c>
      <c r="F83" s="108">
        <v>0</v>
      </c>
      <c r="G83" s="109">
        <v>65</v>
      </c>
      <c r="H83" s="92" t="str">
        <f>INDEX($C$2:$C$11,B83)</f>
        <v>VANILLA SKY</v>
      </c>
      <c r="I83" s="108">
        <v>1</v>
      </c>
      <c r="J83" s="260">
        <v>70</v>
      </c>
      <c r="M83" s="286">
        <v>1</v>
      </c>
      <c r="N83" s="92" t="s">
        <v>102</v>
      </c>
      <c r="O83" s="108">
        <v>9</v>
      </c>
      <c r="P83" s="109">
        <v>285</v>
      </c>
      <c r="Q83" s="286">
        <v>4</v>
      </c>
      <c r="R83" s="92" t="s">
        <v>30</v>
      </c>
      <c r="S83" s="108">
        <v>3</v>
      </c>
      <c r="T83" s="260">
        <v>268</v>
      </c>
    </row>
    <row r="84" spans="1:20" ht="15.75">
      <c r="A84">
        <v>8</v>
      </c>
      <c r="B84">
        <v>2</v>
      </c>
      <c r="D84" s="322"/>
      <c r="E84" s="92" t="str">
        <f>INDEX($C$2:$C$11,A84)</f>
        <v>ALBATROS</v>
      </c>
      <c r="F84" s="108">
        <v>1</v>
      </c>
      <c r="G84" s="109">
        <v>66.5</v>
      </c>
      <c r="H84" s="92" t="str">
        <f>INDEX($C$2:$C$11,B84)</f>
        <v>NEW TIM </v>
      </c>
      <c r="I84" s="136">
        <v>1</v>
      </c>
      <c r="J84" s="261">
        <v>69</v>
      </c>
      <c r="M84" s="286">
        <v>2</v>
      </c>
      <c r="N84" s="92" t="s">
        <v>25</v>
      </c>
      <c r="O84" s="108">
        <v>7</v>
      </c>
      <c r="P84" s="109">
        <v>286.5</v>
      </c>
      <c r="Q84" s="286">
        <v>5</v>
      </c>
      <c r="R84" s="92" t="s">
        <v>29</v>
      </c>
      <c r="S84" s="136">
        <v>1</v>
      </c>
      <c r="T84" s="261">
        <v>258</v>
      </c>
    </row>
    <row r="85" spans="1:20" ht="16.5" thickBot="1">
      <c r="A85">
        <v>9</v>
      </c>
      <c r="D85" s="323"/>
      <c r="E85" s="266" t="s">
        <v>325</v>
      </c>
      <c r="F85" s="324" t="str">
        <f>INDEX($C$2:$C$11,A85)</f>
        <v>REAL RAL RAL</v>
      </c>
      <c r="G85" s="324"/>
      <c r="H85" s="324"/>
      <c r="I85" s="264"/>
      <c r="J85" s="265"/>
      <c r="M85" s="286">
        <v>3</v>
      </c>
      <c r="N85" s="262" t="s">
        <v>242</v>
      </c>
      <c r="O85" s="283">
        <v>7</v>
      </c>
      <c r="P85" s="284">
        <v>281</v>
      </c>
      <c r="Q85" s="286"/>
      <c r="R85" s="273"/>
      <c r="S85" s="262"/>
      <c r="T85" s="263"/>
    </row>
    <row r="86" ht="13.5" thickTop="1"/>
    <row r="98" ht="13.5" thickBot="1"/>
    <row r="99" spans="5:8" ht="13.5" thickTop="1">
      <c r="E99" s="310" t="s">
        <v>379</v>
      </c>
      <c r="F99" s="311"/>
      <c r="G99" s="311"/>
      <c r="H99" s="312"/>
    </row>
    <row r="100" spans="5:8" ht="13.5" thickBot="1">
      <c r="E100" s="313"/>
      <c r="F100" s="314"/>
      <c r="G100" s="314"/>
      <c r="H100" s="316"/>
    </row>
    <row r="101" spans="3:10" ht="16.5" thickBot="1" thickTop="1">
      <c r="C101" s="288" t="s">
        <v>373</v>
      </c>
      <c r="D101" s="289"/>
      <c r="E101" s="289" t="s">
        <v>374</v>
      </c>
      <c r="F101" s="298">
        <v>0</v>
      </c>
      <c r="G101" s="299">
        <v>61.5</v>
      </c>
      <c r="H101" s="289" t="s">
        <v>375</v>
      </c>
      <c r="I101" s="298">
        <v>5</v>
      </c>
      <c r="J101" s="299">
        <v>85</v>
      </c>
    </row>
    <row r="102" spans="3:10" ht="16.5" thickBot="1" thickTop="1">
      <c r="C102" s="291" t="s">
        <v>376</v>
      </c>
      <c r="D102" s="292"/>
      <c r="E102" s="292" t="str">
        <f>H101</f>
        <v>New Tim</v>
      </c>
      <c r="F102" s="298">
        <v>0</v>
      </c>
      <c r="G102" s="299">
        <v>65.5</v>
      </c>
      <c r="H102" s="292" t="str">
        <f>E101</f>
        <v>Les Sasicces </v>
      </c>
      <c r="I102" s="300">
        <v>3</v>
      </c>
      <c r="J102" s="301">
        <v>78</v>
      </c>
    </row>
    <row r="103" spans="3:8" ht="14.25" thickBot="1" thickTop="1">
      <c r="C103" s="294"/>
      <c r="D103" s="294"/>
      <c r="E103" s="294"/>
      <c r="F103" s="294"/>
      <c r="G103" s="294"/>
      <c r="H103" s="295"/>
    </row>
    <row r="104" spans="3:10" ht="16.5" thickBot="1" thickTop="1">
      <c r="C104" s="288" t="s">
        <v>373</v>
      </c>
      <c r="D104" s="289"/>
      <c r="E104" s="289" t="s">
        <v>377</v>
      </c>
      <c r="F104" s="298">
        <v>1</v>
      </c>
      <c r="G104" s="299">
        <v>68</v>
      </c>
      <c r="H104" s="290" t="s">
        <v>378</v>
      </c>
      <c r="I104" s="298">
        <v>1</v>
      </c>
      <c r="J104" s="299">
        <v>67</v>
      </c>
    </row>
    <row r="105" spans="3:10" ht="16.5" thickBot="1" thickTop="1">
      <c r="C105" s="291" t="s">
        <v>376</v>
      </c>
      <c r="D105" s="292"/>
      <c r="E105" s="292" t="str">
        <f>H104</f>
        <v>Laudano Vi Punirà </v>
      </c>
      <c r="F105" s="300">
        <v>1</v>
      </c>
      <c r="G105" s="301">
        <v>73.5</v>
      </c>
      <c r="H105" s="293" t="str">
        <f>E104</f>
        <v>Albatros</v>
      </c>
      <c r="I105" s="300">
        <v>1</v>
      </c>
      <c r="J105" s="301">
        <v>71</v>
      </c>
    </row>
    <row r="106" ht="13.5" thickTop="1"/>
    <row r="108" ht="13.5" thickBot="1"/>
    <row r="109" spans="5:8" ht="13.5" customHeight="1" thickTop="1">
      <c r="E109" s="310" t="s">
        <v>379</v>
      </c>
      <c r="F109" s="311"/>
      <c r="G109" s="311"/>
      <c r="H109" s="312"/>
    </row>
    <row r="110" spans="5:8" ht="13.5" customHeight="1" thickBot="1">
      <c r="E110" s="313"/>
      <c r="F110" s="314"/>
      <c r="G110" s="314"/>
      <c r="H110" s="315"/>
    </row>
    <row r="111" spans="3:10" ht="16.5" thickBot="1" thickTop="1">
      <c r="C111" s="288" t="s">
        <v>373</v>
      </c>
      <c r="D111" s="289"/>
      <c r="E111" s="289" t="s">
        <v>380</v>
      </c>
      <c r="F111" s="298">
        <v>0</v>
      </c>
      <c r="G111" s="299">
        <v>65</v>
      </c>
      <c r="H111" s="290" t="s">
        <v>381</v>
      </c>
      <c r="I111" s="298">
        <v>0</v>
      </c>
      <c r="J111" s="299">
        <v>68.5</v>
      </c>
    </row>
    <row r="112" spans="3:10" ht="16.5" thickBot="1" thickTop="1">
      <c r="C112" s="291" t="s">
        <v>376</v>
      </c>
      <c r="D112" s="292"/>
      <c r="E112" s="292" t="str">
        <f>H111</f>
        <v>Vanilla Sky</v>
      </c>
      <c r="F112" s="298"/>
      <c r="G112" s="299"/>
      <c r="H112" s="293" t="str">
        <f>E111</f>
        <v>Spartak Manowar</v>
      </c>
      <c r="I112" s="300"/>
      <c r="J112" s="301"/>
    </row>
    <row r="113" spans="3:8" ht="14.25" thickBot="1" thickTop="1">
      <c r="C113" s="294"/>
      <c r="D113" s="294"/>
      <c r="E113" s="294"/>
      <c r="F113" s="294"/>
      <c r="G113" s="294"/>
      <c r="H113" s="294"/>
    </row>
    <row r="114" spans="3:10" ht="16.5" thickBot="1" thickTop="1">
      <c r="C114" s="288" t="s">
        <v>373</v>
      </c>
      <c r="D114" s="289"/>
      <c r="E114" s="296" t="s">
        <v>382</v>
      </c>
      <c r="F114" s="298">
        <v>1</v>
      </c>
      <c r="G114" s="299">
        <v>70</v>
      </c>
      <c r="H114" s="297" t="s">
        <v>383</v>
      </c>
      <c r="I114" s="298">
        <v>1</v>
      </c>
      <c r="J114" s="299">
        <v>67.5</v>
      </c>
    </row>
    <row r="115" spans="3:10" ht="16.5" thickBot="1" thickTop="1">
      <c r="C115" s="291" t="s">
        <v>376</v>
      </c>
      <c r="D115" s="292"/>
      <c r="E115" s="292" t="str">
        <f>H114</f>
        <v>I Cuccioli</v>
      </c>
      <c r="F115" s="300">
        <v>6</v>
      </c>
      <c r="G115" s="301">
        <v>93.5</v>
      </c>
      <c r="H115" s="293" t="str">
        <f>E114</f>
        <v>Real Ral Ral</v>
      </c>
      <c r="I115" s="300">
        <v>2</v>
      </c>
      <c r="J115" s="301">
        <v>74.5</v>
      </c>
    </row>
    <row r="116" ht="13.5" thickTop="1"/>
    <row r="121" ht="13.5" thickBot="1"/>
    <row r="122" spans="5:8" ht="13.5" thickTop="1">
      <c r="E122" s="310" t="s">
        <v>384</v>
      </c>
      <c r="F122" s="311"/>
      <c r="G122" s="311"/>
      <c r="H122" s="312"/>
    </row>
    <row r="123" spans="5:8" ht="13.5" thickBot="1">
      <c r="E123" s="313"/>
      <c r="F123" s="314"/>
      <c r="G123" s="314"/>
      <c r="H123" s="315"/>
    </row>
    <row r="124" spans="3:10" ht="16.5" thickBot="1" thickTop="1">
      <c r="C124" s="288" t="s">
        <v>373</v>
      </c>
      <c r="D124" s="289"/>
      <c r="E124" s="289" t="s">
        <v>25</v>
      </c>
      <c r="F124" s="298">
        <v>1</v>
      </c>
      <c r="G124" s="299">
        <v>66.5</v>
      </c>
      <c r="H124" s="290" t="s">
        <v>378</v>
      </c>
      <c r="I124" s="298">
        <v>2</v>
      </c>
      <c r="J124" s="299">
        <v>71</v>
      </c>
    </row>
    <row r="125" spans="3:10" ht="16.5" thickBot="1" thickTop="1">
      <c r="C125" s="291" t="s">
        <v>376</v>
      </c>
      <c r="D125" s="292"/>
      <c r="E125" s="290" t="s">
        <v>378</v>
      </c>
      <c r="F125" s="298">
        <v>2</v>
      </c>
      <c r="G125" s="299">
        <v>70</v>
      </c>
      <c r="H125" s="289" t="s">
        <v>25</v>
      </c>
      <c r="I125" s="300">
        <v>0</v>
      </c>
      <c r="J125" s="301">
        <v>62</v>
      </c>
    </row>
    <row r="126" spans="3:8" ht="14.25" thickBot="1" thickTop="1">
      <c r="C126" s="294"/>
      <c r="D126" s="294"/>
      <c r="E126" s="294"/>
      <c r="F126" s="294"/>
      <c r="G126" s="294"/>
      <c r="H126" s="294"/>
    </row>
    <row r="127" spans="3:10" ht="16.5" thickBot="1" thickTop="1">
      <c r="C127" s="288" t="s">
        <v>373</v>
      </c>
      <c r="D127" s="289"/>
      <c r="E127" s="297" t="s">
        <v>383</v>
      </c>
      <c r="F127" s="298">
        <v>4</v>
      </c>
      <c r="G127" s="299">
        <v>82</v>
      </c>
      <c r="H127" s="290" t="s">
        <v>381</v>
      </c>
      <c r="I127" s="298">
        <v>1</v>
      </c>
      <c r="J127" s="299">
        <v>69</v>
      </c>
    </row>
    <row r="128" spans="3:10" ht="16.5" thickBot="1" thickTop="1">
      <c r="C128" s="291" t="s">
        <v>376</v>
      </c>
      <c r="D128" s="292"/>
      <c r="E128" s="302" t="s">
        <v>381</v>
      </c>
      <c r="F128" s="300">
        <v>3</v>
      </c>
      <c r="G128" s="301">
        <v>76.5</v>
      </c>
      <c r="H128" s="293" t="s">
        <v>383</v>
      </c>
      <c r="I128" s="300">
        <v>0</v>
      </c>
      <c r="J128" s="301">
        <v>62.5</v>
      </c>
    </row>
    <row r="129" ht="13.5" thickTop="1"/>
    <row r="133" ht="13.5" thickBot="1"/>
    <row r="134" spans="5:8" ht="13.5" thickTop="1">
      <c r="E134" s="310" t="s">
        <v>394</v>
      </c>
      <c r="F134" s="311"/>
      <c r="G134" s="311"/>
      <c r="H134" s="312"/>
    </row>
    <row r="135" spans="5:8" ht="13.5" thickBot="1">
      <c r="E135" s="313"/>
      <c r="F135" s="314"/>
      <c r="G135" s="314"/>
      <c r="H135" s="315"/>
    </row>
    <row r="136" spans="3:10" ht="16.5" thickBot="1" thickTop="1">
      <c r="C136" s="288" t="s">
        <v>373</v>
      </c>
      <c r="D136" s="289"/>
      <c r="E136" s="290" t="s">
        <v>378</v>
      </c>
      <c r="F136" s="298">
        <v>2</v>
      </c>
      <c r="G136" s="299">
        <v>76.5</v>
      </c>
      <c r="H136" s="290" t="s">
        <v>381</v>
      </c>
      <c r="I136" s="298">
        <v>1</v>
      </c>
      <c r="J136" s="299">
        <v>70</v>
      </c>
    </row>
    <row r="137" spans="3:14" ht="16.5" thickBot="1" thickTop="1">
      <c r="C137" s="291" t="s">
        <v>376</v>
      </c>
      <c r="D137" s="292"/>
      <c r="E137" s="290" t="s">
        <v>381</v>
      </c>
      <c r="F137" s="298">
        <v>2</v>
      </c>
      <c r="G137" s="299">
        <v>74.5</v>
      </c>
      <c r="H137" s="290" t="s">
        <v>378</v>
      </c>
      <c r="I137" s="300">
        <v>1</v>
      </c>
      <c r="J137" s="301">
        <v>69.5</v>
      </c>
      <c r="K137" s="308" t="s">
        <v>396</v>
      </c>
      <c r="L137" s="309"/>
      <c r="M137" s="309"/>
      <c r="N137" s="309"/>
    </row>
    <row r="138" spans="3:8" ht="14.25" thickBot="1" thickTop="1">
      <c r="C138" s="294"/>
      <c r="D138" s="294"/>
      <c r="E138" s="294"/>
      <c r="F138" s="294"/>
      <c r="G138" s="294"/>
      <c r="H138" s="294"/>
    </row>
    <row r="139" ht="14.25" thickBot="1" thickTop="1">
      <c r="D139" t="s">
        <v>385</v>
      </c>
    </row>
    <row r="140" spans="5:8" ht="13.5" thickTop="1">
      <c r="E140" s="310" t="s">
        <v>393</v>
      </c>
      <c r="F140" s="311"/>
      <c r="G140" s="311"/>
      <c r="H140" s="312"/>
    </row>
    <row r="141" spans="5:8" ht="13.5" thickBot="1">
      <c r="E141" s="313"/>
      <c r="F141" s="314"/>
      <c r="G141" s="314"/>
      <c r="H141" s="315"/>
    </row>
    <row r="142" spans="3:10" ht="16.5" thickBot="1" thickTop="1">
      <c r="C142" s="288" t="s">
        <v>373</v>
      </c>
      <c r="D142" s="289"/>
      <c r="E142" s="290" t="s">
        <v>395</v>
      </c>
      <c r="F142" s="298">
        <v>1</v>
      </c>
      <c r="G142" s="299">
        <v>71.5</v>
      </c>
      <c r="H142" s="289" t="s">
        <v>25</v>
      </c>
      <c r="I142" s="298">
        <v>1</v>
      </c>
      <c r="J142" s="299">
        <v>69.5</v>
      </c>
    </row>
    <row r="143" spans="3:14" ht="16.5" thickBot="1" thickTop="1">
      <c r="C143" s="291" t="s">
        <v>376</v>
      </c>
      <c r="D143" s="292"/>
      <c r="E143" s="289" t="s">
        <v>25</v>
      </c>
      <c r="F143" s="298">
        <v>1</v>
      </c>
      <c r="G143" s="299">
        <v>69.5</v>
      </c>
      <c r="H143" s="290" t="s">
        <v>395</v>
      </c>
      <c r="I143" s="300">
        <v>1</v>
      </c>
      <c r="J143" s="301">
        <v>69.5</v>
      </c>
      <c r="K143" s="309" t="s">
        <v>397</v>
      </c>
      <c r="L143" s="309"/>
      <c r="M143" s="309"/>
      <c r="N143" s="309"/>
    </row>
    <row r="144" ht="13.5" thickTop="1"/>
  </sheetData>
  <mergeCells count="85">
    <mergeCell ref="E140:H141"/>
    <mergeCell ref="R18:T18"/>
    <mergeCell ref="F18:J19"/>
    <mergeCell ref="D20:D22"/>
    <mergeCell ref="E18:E19"/>
    <mergeCell ref="D18:D19"/>
    <mergeCell ref="F22:H22"/>
    <mergeCell ref="D27:D29"/>
    <mergeCell ref="F29:H29"/>
    <mergeCell ref="M18:M19"/>
    <mergeCell ref="R32:T32"/>
    <mergeCell ref="N32:P32"/>
    <mergeCell ref="N18:P18"/>
    <mergeCell ref="M25:M26"/>
    <mergeCell ref="N25:P25"/>
    <mergeCell ref="R25:T25"/>
    <mergeCell ref="D25:D26"/>
    <mergeCell ref="E25:E26"/>
    <mergeCell ref="F25:J26"/>
    <mergeCell ref="M32:M33"/>
    <mergeCell ref="D32:D33"/>
    <mergeCell ref="E32:E33"/>
    <mergeCell ref="F32:J33"/>
    <mergeCell ref="D34:D36"/>
    <mergeCell ref="F36:H36"/>
    <mergeCell ref="D39:D40"/>
    <mergeCell ref="E39:E40"/>
    <mergeCell ref="F39:J40"/>
    <mergeCell ref="M39:M40"/>
    <mergeCell ref="N39:P39"/>
    <mergeCell ref="R39:T39"/>
    <mergeCell ref="D46:D47"/>
    <mergeCell ref="E46:E47"/>
    <mergeCell ref="F46:J47"/>
    <mergeCell ref="M46:M47"/>
    <mergeCell ref="N46:P46"/>
    <mergeCell ref="R46:T46"/>
    <mergeCell ref="D41:D43"/>
    <mergeCell ref="F43:H43"/>
    <mergeCell ref="D48:D50"/>
    <mergeCell ref="F50:H50"/>
    <mergeCell ref="D53:D54"/>
    <mergeCell ref="E53:E54"/>
    <mergeCell ref="F53:J54"/>
    <mergeCell ref="M53:M54"/>
    <mergeCell ref="N53:P53"/>
    <mergeCell ref="R53:T53"/>
    <mergeCell ref="D55:D57"/>
    <mergeCell ref="F57:H57"/>
    <mergeCell ref="N60:P60"/>
    <mergeCell ref="R60:T60"/>
    <mergeCell ref="D62:D64"/>
    <mergeCell ref="F64:H64"/>
    <mergeCell ref="D60:D61"/>
    <mergeCell ref="E60:E61"/>
    <mergeCell ref="F60:J61"/>
    <mergeCell ref="M60:M61"/>
    <mergeCell ref="N67:P67"/>
    <mergeCell ref="R67:T67"/>
    <mergeCell ref="D69:D71"/>
    <mergeCell ref="F71:H71"/>
    <mergeCell ref="D67:D68"/>
    <mergeCell ref="E67:E68"/>
    <mergeCell ref="F67:J68"/>
    <mergeCell ref="M67:M68"/>
    <mergeCell ref="N74:P74"/>
    <mergeCell ref="R74:T74"/>
    <mergeCell ref="D76:D78"/>
    <mergeCell ref="F78:H78"/>
    <mergeCell ref="D74:D75"/>
    <mergeCell ref="E74:E75"/>
    <mergeCell ref="F74:J75"/>
    <mergeCell ref="M74:M75"/>
    <mergeCell ref="N81:P81"/>
    <mergeCell ref="R81:T81"/>
    <mergeCell ref="D83:D85"/>
    <mergeCell ref="F85:H85"/>
    <mergeCell ref="D81:D82"/>
    <mergeCell ref="E81:E82"/>
    <mergeCell ref="F81:J82"/>
    <mergeCell ref="M81:M82"/>
    <mergeCell ref="E134:H135"/>
    <mergeCell ref="E99:H100"/>
    <mergeCell ref="E109:H110"/>
    <mergeCell ref="E122:H123"/>
  </mergeCells>
  <printOptions/>
  <pageMargins left="0.75" right="0.75" top="1" bottom="1" header="0.5" footer="0.5"/>
  <pageSetup fitToHeight="1" fitToWidth="1" horizontalDpi="360" verticalDpi="360" orientation="portrait" paperSize="9" scale="6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D16:K18"/>
  <sheetViews>
    <sheetView workbookViewId="0" topLeftCell="A1">
      <selection activeCell="F28" sqref="F28"/>
    </sheetView>
  </sheetViews>
  <sheetFormatPr defaultColWidth="9.140625" defaultRowHeight="12.75"/>
  <cols>
    <col min="6" max="6" width="10.140625" style="0" bestFit="1" customWidth="1"/>
    <col min="7" max="7" width="14.8515625" style="0" bestFit="1" customWidth="1"/>
    <col min="8" max="8" width="3.00390625" style="0" bestFit="1" customWidth="1"/>
    <col min="9" max="9" width="5.00390625" style="0" bestFit="1" customWidth="1"/>
    <col min="10" max="11" width="2.00390625" style="0" bestFit="1" customWidth="1"/>
  </cols>
  <sheetData>
    <row r="15" ht="13.5" thickBot="1"/>
    <row r="16" spans="4:11" ht="14.25" thickBot="1" thickTop="1">
      <c r="D16" t="s">
        <v>386</v>
      </c>
      <c r="E16" t="s">
        <v>389</v>
      </c>
      <c r="F16" s="106" t="s">
        <v>387</v>
      </c>
      <c r="G16" s="106" t="s">
        <v>388</v>
      </c>
      <c r="H16" s="106">
        <v>19</v>
      </c>
      <c r="I16" s="106">
        <v>6</v>
      </c>
      <c r="J16" s="304">
        <v>4</v>
      </c>
      <c r="K16" s="305">
        <v>1</v>
      </c>
    </row>
    <row r="17" ht="14.25" thickBot="1" thickTop="1"/>
    <row r="18" spans="4:11" ht="14.25" thickBot="1" thickTop="1">
      <c r="D18" s="303" t="s">
        <v>390</v>
      </c>
      <c r="E18" t="s">
        <v>389</v>
      </c>
      <c r="F18" s="106" t="s">
        <v>391</v>
      </c>
      <c r="G18" s="106" t="s">
        <v>392</v>
      </c>
      <c r="H18" s="106">
        <v>7.5</v>
      </c>
      <c r="I18" s="106">
        <v>22.5</v>
      </c>
      <c r="J18" s="304">
        <v>1</v>
      </c>
      <c r="K18" s="305">
        <v>4</v>
      </c>
    </row>
    <row r="19" ht="13.5" thickTop="1"/>
  </sheetData>
  <printOptions/>
  <pageMargins left="0.75" right="0.75" top="1" bottom="1" header="0.5" footer="0.5"/>
  <pageSetup horizontalDpi="360" verticalDpi="36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Foglio5">
    <pageSetUpPr fitToPage="1"/>
  </sheetPr>
  <dimension ref="A1:AK81"/>
  <sheetViews>
    <sheetView zoomScale="75" zoomScaleNormal="75" workbookViewId="0" topLeftCell="A40">
      <selection activeCell="F22" sqref="F22"/>
    </sheetView>
  </sheetViews>
  <sheetFormatPr defaultColWidth="9.140625" defaultRowHeight="12.75"/>
  <cols>
    <col min="1" max="1" width="19.140625" style="3" customWidth="1"/>
    <col min="2" max="2" width="4.8515625" style="3" customWidth="1"/>
    <col min="3" max="3" width="17.140625" style="21" customWidth="1"/>
    <col min="4" max="4" width="11.00390625" style="208" customWidth="1"/>
    <col min="5" max="6" width="10.00390625" style="41" customWidth="1"/>
    <col min="7" max="7" width="19.140625" style="3" customWidth="1"/>
    <col min="8" max="8" width="4.8515625" style="3" customWidth="1"/>
    <col min="9" max="9" width="20.7109375" style="21" customWidth="1"/>
    <col min="10" max="10" width="10.421875" style="208" customWidth="1"/>
    <col min="11" max="11" width="11.00390625" style="3" customWidth="1"/>
    <col min="12" max="12" width="16.28125" style="3" bestFit="1" customWidth="1"/>
    <col min="13" max="13" width="18.421875" style="3" customWidth="1"/>
    <col min="14" max="14" width="6.421875" style="3" customWidth="1"/>
    <col min="15" max="15" width="16.00390625" style="21" customWidth="1"/>
    <col min="16" max="16" width="10.28125" style="208" customWidth="1"/>
    <col min="17" max="17" width="9.8515625" style="3" customWidth="1"/>
    <col min="18" max="18" width="10.140625" style="3" bestFit="1" customWidth="1"/>
    <col min="19" max="19" width="20.140625" style="3" customWidth="1"/>
    <col min="20" max="20" width="8.421875" style="3" customWidth="1"/>
    <col min="21" max="21" width="18.57421875" style="21" customWidth="1"/>
    <col min="22" max="22" width="11.140625" style="41" customWidth="1"/>
    <col min="23" max="23" width="9.140625" style="3" customWidth="1"/>
    <col min="24" max="24" width="8.00390625" style="3" customWidth="1"/>
    <col min="25" max="25" width="17.28125" style="3" customWidth="1"/>
    <col min="26" max="26" width="8.28125" style="3" customWidth="1"/>
    <col min="27" max="27" width="17.28125" style="41" bestFit="1" customWidth="1"/>
    <col min="28" max="28" width="9.8515625" style="211" customWidth="1"/>
    <col min="29" max="29" width="9.140625" style="3" customWidth="1"/>
    <col min="30" max="30" width="9.8515625" style="3" customWidth="1"/>
    <col min="31" max="31" width="10.00390625" style="3" customWidth="1"/>
    <col min="32" max="16384" width="9.140625" style="3" customWidth="1"/>
  </cols>
  <sheetData>
    <row r="1" spans="1:37" ht="49.5" customHeight="1">
      <c r="A1" s="339" t="s">
        <v>28</v>
      </c>
      <c r="B1" s="340"/>
      <c r="C1" s="351" t="s">
        <v>16</v>
      </c>
      <c r="D1" s="352"/>
      <c r="E1" s="2"/>
      <c r="F1" s="3"/>
      <c r="G1" s="349" t="s">
        <v>25</v>
      </c>
      <c r="H1" s="350"/>
      <c r="I1" s="351" t="s">
        <v>300</v>
      </c>
      <c r="J1" s="352"/>
      <c r="K1" s="2"/>
      <c r="M1" s="362" t="s">
        <v>23</v>
      </c>
      <c r="N1" s="363"/>
      <c r="O1" s="351" t="s">
        <v>297</v>
      </c>
      <c r="P1" s="352"/>
      <c r="Q1" s="4"/>
      <c r="S1" s="349" t="s">
        <v>111</v>
      </c>
      <c r="T1" s="350"/>
      <c r="U1" s="351" t="s">
        <v>112</v>
      </c>
      <c r="V1" s="352"/>
      <c r="Y1" s="349" t="s">
        <v>102</v>
      </c>
      <c r="Z1" s="350"/>
      <c r="AA1" s="354" t="s">
        <v>298</v>
      </c>
      <c r="AB1" s="355"/>
      <c r="AH1" s="4"/>
      <c r="AI1" s="4"/>
      <c r="AJ1" s="4"/>
      <c r="AK1" s="4"/>
    </row>
    <row r="2" spans="1:37" ht="29.25" customHeight="1" thickBot="1">
      <c r="A2" s="342" t="s">
        <v>17</v>
      </c>
      <c r="B2" s="343"/>
      <c r="C2" s="364" t="s">
        <v>18</v>
      </c>
      <c r="D2" s="365"/>
      <c r="E2" s="7"/>
      <c r="F2" s="3"/>
      <c r="G2" s="342" t="s">
        <v>159</v>
      </c>
      <c r="H2" s="343"/>
      <c r="I2" s="358" t="s">
        <v>11</v>
      </c>
      <c r="J2" s="359"/>
      <c r="K2" s="7"/>
      <c r="M2" s="342" t="s">
        <v>118</v>
      </c>
      <c r="N2" s="343"/>
      <c r="O2" s="358" t="s">
        <v>119</v>
      </c>
      <c r="P2" s="359"/>
      <c r="Q2" s="4"/>
      <c r="S2" s="342" t="s">
        <v>175</v>
      </c>
      <c r="T2" s="343"/>
      <c r="U2" s="358"/>
      <c r="V2" s="359"/>
      <c r="Y2" s="342" t="s">
        <v>185</v>
      </c>
      <c r="Z2" s="343"/>
      <c r="AA2" s="356" t="s">
        <v>186</v>
      </c>
      <c r="AB2" s="357"/>
      <c r="AH2" s="4"/>
      <c r="AI2" s="4"/>
      <c r="AJ2" s="4"/>
      <c r="AK2" s="4"/>
    </row>
    <row r="3" spans="1:37" ht="19.5" customHeight="1">
      <c r="A3" s="8" t="s">
        <v>0</v>
      </c>
      <c r="B3" s="9" t="s">
        <v>1</v>
      </c>
      <c r="C3" s="9" t="s">
        <v>2</v>
      </c>
      <c r="D3" s="176" t="s">
        <v>3</v>
      </c>
      <c r="E3" s="10"/>
      <c r="F3" s="3"/>
      <c r="G3" s="8" t="s">
        <v>0</v>
      </c>
      <c r="H3" s="9" t="s">
        <v>1</v>
      </c>
      <c r="I3" s="9" t="s">
        <v>2</v>
      </c>
      <c r="J3" s="176" t="s">
        <v>3</v>
      </c>
      <c r="K3" s="10"/>
      <c r="M3" s="8" t="s">
        <v>0</v>
      </c>
      <c r="N3" s="9" t="s">
        <v>1</v>
      </c>
      <c r="O3" s="9" t="s">
        <v>2</v>
      </c>
      <c r="P3" s="176" t="s">
        <v>3</v>
      </c>
      <c r="Q3" s="228"/>
      <c r="S3" s="8" t="s">
        <v>0</v>
      </c>
      <c r="T3" s="9" t="s">
        <v>1</v>
      </c>
      <c r="U3" s="9" t="s">
        <v>2</v>
      </c>
      <c r="V3" s="11" t="s">
        <v>4</v>
      </c>
      <c r="Y3" s="8" t="s">
        <v>0</v>
      </c>
      <c r="Z3" s="9" t="s">
        <v>1</v>
      </c>
      <c r="AA3" s="9" t="s">
        <v>2</v>
      </c>
      <c r="AB3" s="176" t="s">
        <v>4</v>
      </c>
      <c r="AH3" s="4"/>
      <c r="AI3" s="4"/>
      <c r="AJ3" s="4"/>
      <c r="AK3" s="4"/>
    </row>
    <row r="4" spans="1:37" ht="19.5" customHeight="1">
      <c r="A4" s="12" t="s">
        <v>104</v>
      </c>
      <c r="B4" s="13" t="s">
        <v>19</v>
      </c>
      <c r="C4" s="13"/>
      <c r="D4" s="178">
        <v>1200</v>
      </c>
      <c r="E4" s="15"/>
      <c r="F4" s="3"/>
      <c r="G4" s="12" t="s">
        <v>115</v>
      </c>
      <c r="H4" s="13" t="s">
        <v>19</v>
      </c>
      <c r="I4" s="13"/>
      <c r="J4" s="178">
        <v>50</v>
      </c>
      <c r="K4" s="15"/>
      <c r="M4" s="12" t="s">
        <v>120</v>
      </c>
      <c r="N4" s="13" t="s">
        <v>19</v>
      </c>
      <c r="O4" s="13"/>
      <c r="P4" s="178">
        <v>350</v>
      </c>
      <c r="Q4" s="4"/>
      <c r="R4" s="17"/>
      <c r="S4" s="12" t="s">
        <v>296</v>
      </c>
      <c r="T4" s="13" t="s">
        <v>19</v>
      </c>
      <c r="U4" s="16"/>
      <c r="V4" s="179">
        <v>1250</v>
      </c>
      <c r="X4" s="17"/>
      <c r="Y4" s="180" t="s">
        <v>187</v>
      </c>
      <c r="Z4" s="181" t="s">
        <v>19</v>
      </c>
      <c r="AA4" s="181"/>
      <c r="AB4" s="182">
        <v>1300</v>
      </c>
      <c r="AH4" s="4"/>
      <c r="AI4" s="4"/>
      <c r="AJ4" s="4"/>
      <c r="AK4" s="4"/>
    </row>
    <row r="5" spans="1:37" ht="19.5" customHeight="1" thickBot="1">
      <c r="A5" s="12"/>
      <c r="B5" s="13" t="s">
        <v>19</v>
      </c>
      <c r="C5" s="13" t="s">
        <v>75</v>
      </c>
      <c r="D5" s="178">
        <v>3550</v>
      </c>
      <c r="E5" s="15"/>
      <c r="F5" s="3"/>
      <c r="G5" s="12"/>
      <c r="H5" s="13" t="s">
        <v>19</v>
      </c>
      <c r="I5" s="13" t="s">
        <v>67</v>
      </c>
      <c r="J5" s="178">
        <v>1150</v>
      </c>
      <c r="K5" s="15"/>
      <c r="M5" s="12"/>
      <c r="N5" s="13" t="s">
        <v>19</v>
      </c>
      <c r="O5" s="29" t="s">
        <v>121</v>
      </c>
      <c r="P5" s="178">
        <v>50</v>
      </c>
      <c r="Q5" s="4"/>
      <c r="R5" s="17"/>
      <c r="S5" s="12"/>
      <c r="T5" s="13" t="s">
        <v>19</v>
      </c>
      <c r="U5" s="13" t="s">
        <v>76</v>
      </c>
      <c r="V5" s="179">
        <v>1000</v>
      </c>
      <c r="X5" s="17"/>
      <c r="Y5" s="12"/>
      <c r="Z5" s="13" t="s">
        <v>19</v>
      </c>
      <c r="AA5" s="21" t="s">
        <v>78</v>
      </c>
      <c r="AB5" s="179">
        <v>200</v>
      </c>
      <c r="AH5" s="4"/>
      <c r="AI5" s="4"/>
      <c r="AJ5" s="4"/>
      <c r="AK5" s="4"/>
    </row>
    <row r="6" spans="1:29" ht="19.5" customHeight="1" thickBot="1">
      <c r="A6" s="22"/>
      <c r="B6" s="13" t="s">
        <v>19</v>
      </c>
      <c r="C6" s="23" t="s">
        <v>357</v>
      </c>
      <c r="D6" s="183">
        <v>200</v>
      </c>
      <c r="E6" s="24">
        <f>SUM(D4:D6)</f>
        <v>4950</v>
      </c>
      <c r="F6" s="3"/>
      <c r="G6" s="22"/>
      <c r="H6" s="13" t="s">
        <v>19</v>
      </c>
      <c r="I6" s="23" t="s">
        <v>116</v>
      </c>
      <c r="J6" s="183">
        <v>50</v>
      </c>
      <c r="K6" s="24">
        <f>SUM(J4:J6)</f>
        <v>1250</v>
      </c>
      <c r="M6" s="22"/>
      <c r="N6" s="13" t="s">
        <v>19</v>
      </c>
      <c r="O6" s="227" t="s">
        <v>169</v>
      </c>
      <c r="P6" s="183">
        <v>600</v>
      </c>
      <c r="Q6" s="25">
        <f>SUM(P4:P6)</f>
        <v>1000</v>
      </c>
      <c r="R6" s="17"/>
      <c r="S6" s="22"/>
      <c r="T6" s="13" t="s">
        <v>19</v>
      </c>
      <c r="U6" s="23" t="s">
        <v>176</v>
      </c>
      <c r="V6" s="179">
        <v>50</v>
      </c>
      <c r="W6" s="26">
        <f>SUM(V4:V6)</f>
        <v>2300</v>
      </c>
      <c r="X6" s="17"/>
      <c r="Y6" s="22"/>
      <c r="Z6" s="13" t="s">
        <v>19</v>
      </c>
      <c r="AA6" s="23" t="s">
        <v>188</v>
      </c>
      <c r="AB6" s="179">
        <v>50</v>
      </c>
      <c r="AC6" s="26">
        <f>SUM(AB4:AB6)</f>
        <v>1550</v>
      </c>
    </row>
    <row r="7" spans="1:29" ht="19.5" customHeight="1" thickBot="1">
      <c r="A7" s="27"/>
      <c r="B7" s="19" t="s">
        <v>20</v>
      </c>
      <c r="C7" s="19" t="s">
        <v>358</v>
      </c>
      <c r="D7" s="184">
        <v>50</v>
      </c>
      <c r="E7" s="15"/>
      <c r="F7" s="3"/>
      <c r="G7" s="27" t="s">
        <v>160</v>
      </c>
      <c r="H7" s="19" t="s">
        <v>20</v>
      </c>
      <c r="I7" s="19"/>
      <c r="J7" s="184">
        <v>850</v>
      </c>
      <c r="K7" s="15"/>
      <c r="M7" s="27" t="s">
        <v>122</v>
      </c>
      <c r="N7" s="19" t="s">
        <v>20</v>
      </c>
      <c r="O7" s="19"/>
      <c r="P7" s="184">
        <v>750</v>
      </c>
      <c r="Q7" s="4"/>
      <c r="R7" s="17"/>
      <c r="S7" s="27" t="s">
        <v>83</v>
      </c>
      <c r="T7" s="19" t="s">
        <v>20</v>
      </c>
      <c r="U7" s="19"/>
      <c r="V7" s="185">
        <v>450</v>
      </c>
      <c r="W7" s="28"/>
      <c r="X7" s="17"/>
      <c r="Y7" s="27" t="s">
        <v>189</v>
      </c>
      <c r="Z7" s="19" t="s">
        <v>20</v>
      </c>
      <c r="AA7" s="19"/>
      <c r="AB7" s="185">
        <v>1050</v>
      </c>
      <c r="AC7" s="28"/>
    </row>
    <row r="8" spans="1:28" ht="19.5" customHeight="1" thickBot="1">
      <c r="A8" s="12" t="s">
        <v>81</v>
      </c>
      <c r="B8" s="19" t="s">
        <v>20</v>
      </c>
      <c r="C8" s="13"/>
      <c r="D8" s="178">
        <v>550</v>
      </c>
      <c r="E8" s="15"/>
      <c r="F8" s="3"/>
      <c r="G8" s="12" t="s">
        <v>148</v>
      </c>
      <c r="H8" s="19" t="s">
        <v>20</v>
      </c>
      <c r="I8" s="13"/>
      <c r="J8" s="178">
        <v>600</v>
      </c>
      <c r="K8" s="15"/>
      <c r="M8" s="12" t="s">
        <v>128</v>
      </c>
      <c r="N8" s="19" t="s">
        <v>20</v>
      </c>
      <c r="O8" s="13"/>
      <c r="P8" s="178">
        <v>800</v>
      </c>
      <c r="Q8" s="4"/>
      <c r="R8" s="17"/>
      <c r="S8" s="12" t="s">
        <v>100</v>
      </c>
      <c r="T8" s="19" t="s">
        <v>20</v>
      </c>
      <c r="U8" s="13"/>
      <c r="V8" s="179">
        <v>300</v>
      </c>
      <c r="X8" s="17"/>
      <c r="Y8" s="180" t="s">
        <v>190</v>
      </c>
      <c r="Z8" s="181" t="s">
        <v>20</v>
      </c>
      <c r="AA8" s="186"/>
      <c r="AB8" s="182">
        <v>700</v>
      </c>
    </row>
    <row r="9" spans="1:28" ht="19.5" customHeight="1" thickBot="1">
      <c r="A9" s="12" t="s">
        <v>85</v>
      </c>
      <c r="B9" s="19" t="s">
        <v>20</v>
      </c>
      <c r="C9" s="13"/>
      <c r="D9" s="178">
        <v>50</v>
      </c>
      <c r="E9" s="15"/>
      <c r="F9" s="3"/>
      <c r="G9" s="12" t="s">
        <v>79</v>
      </c>
      <c r="H9" s="19" t="s">
        <v>20</v>
      </c>
      <c r="I9" s="13"/>
      <c r="J9" s="178">
        <v>1600</v>
      </c>
      <c r="K9" s="15"/>
      <c r="M9" s="12" t="s">
        <v>124</v>
      </c>
      <c r="N9" s="19" t="s">
        <v>20</v>
      </c>
      <c r="O9" s="13"/>
      <c r="P9" s="178">
        <v>950</v>
      </c>
      <c r="Q9" s="4"/>
      <c r="R9" s="17"/>
      <c r="S9" s="12" t="s">
        <v>98</v>
      </c>
      <c r="T9" s="19" t="s">
        <v>20</v>
      </c>
      <c r="U9" s="13"/>
      <c r="V9" s="179">
        <v>550</v>
      </c>
      <c r="X9" s="17"/>
      <c r="Y9" s="187" t="s">
        <v>191</v>
      </c>
      <c r="Z9" s="188" t="s">
        <v>20</v>
      </c>
      <c r="AA9" s="181"/>
      <c r="AB9" s="182">
        <v>1100</v>
      </c>
    </row>
    <row r="10" spans="1:28" ht="19.5" customHeight="1" thickBot="1">
      <c r="A10" s="12"/>
      <c r="B10" s="19" t="s">
        <v>20</v>
      </c>
      <c r="C10" s="13" t="s">
        <v>151</v>
      </c>
      <c r="D10" s="178">
        <v>300</v>
      </c>
      <c r="E10" s="15"/>
      <c r="F10" s="3"/>
      <c r="G10" s="12" t="s">
        <v>69</v>
      </c>
      <c r="H10" s="19" t="s">
        <v>20</v>
      </c>
      <c r="I10" s="13"/>
      <c r="J10" s="178">
        <v>600</v>
      </c>
      <c r="K10" s="15"/>
      <c r="M10" s="12"/>
      <c r="N10" s="19" t="s">
        <v>20</v>
      </c>
      <c r="O10" s="30" t="s">
        <v>162</v>
      </c>
      <c r="P10" s="178">
        <v>350</v>
      </c>
      <c r="Q10" s="4"/>
      <c r="R10" s="17"/>
      <c r="S10" s="12"/>
      <c r="T10" s="19" t="s">
        <v>20</v>
      </c>
      <c r="U10" s="30" t="s">
        <v>68</v>
      </c>
      <c r="V10" s="179">
        <v>1300</v>
      </c>
      <c r="X10" s="17"/>
      <c r="Y10" s="34"/>
      <c r="Z10" s="32" t="s">
        <v>20</v>
      </c>
      <c r="AA10" s="30" t="s">
        <v>192</v>
      </c>
      <c r="AB10" s="179">
        <v>650</v>
      </c>
    </row>
    <row r="11" spans="1:28" ht="19.5" customHeight="1" thickBot="1">
      <c r="A11" s="12"/>
      <c r="B11" s="19" t="s">
        <v>20</v>
      </c>
      <c r="C11" s="13" t="s">
        <v>152</v>
      </c>
      <c r="D11" s="178">
        <v>500</v>
      </c>
      <c r="E11" s="15"/>
      <c r="F11" s="3"/>
      <c r="G11" s="12"/>
      <c r="H11" s="19" t="s">
        <v>20</v>
      </c>
      <c r="I11" s="13" t="s">
        <v>161</v>
      </c>
      <c r="J11" s="178">
        <v>1450</v>
      </c>
      <c r="K11" s="15"/>
      <c r="M11" s="12"/>
      <c r="N11" s="19" t="s">
        <v>20</v>
      </c>
      <c r="O11" s="13" t="s">
        <v>146</v>
      </c>
      <c r="P11" s="178">
        <v>400</v>
      </c>
      <c r="Q11" s="4"/>
      <c r="R11" s="17"/>
      <c r="S11" s="12"/>
      <c r="T11" s="19" t="s">
        <v>20</v>
      </c>
      <c r="U11" s="13" t="s">
        <v>177</v>
      </c>
      <c r="V11" s="179">
        <v>400</v>
      </c>
      <c r="X11" s="17"/>
      <c r="Y11" s="232"/>
      <c r="Z11" s="13" t="s">
        <v>20</v>
      </c>
      <c r="AA11" s="20" t="s">
        <v>139</v>
      </c>
      <c r="AB11" s="179">
        <v>200</v>
      </c>
    </row>
    <row r="12" spans="1:28" ht="19.5" customHeight="1" thickBot="1">
      <c r="A12" s="12"/>
      <c r="B12" s="19" t="s">
        <v>20</v>
      </c>
      <c r="C12" s="13" t="s">
        <v>360</v>
      </c>
      <c r="D12" s="178">
        <v>400</v>
      </c>
      <c r="E12" s="15"/>
      <c r="F12" s="3"/>
      <c r="G12" s="12"/>
      <c r="H12" s="19" t="s">
        <v>20</v>
      </c>
      <c r="I12" s="13" t="s">
        <v>362</v>
      </c>
      <c r="J12" s="178">
        <v>150</v>
      </c>
      <c r="K12" s="15"/>
      <c r="M12" s="12"/>
      <c r="N12" s="19" t="s">
        <v>20</v>
      </c>
      <c r="O12" s="13" t="s">
        <v>170</v>
      </c>
      <c r="P12" s="178">
        <v>450</v>
      </c>
      <c r="Q12" s="4"/>
      <c r="R12" s="17"/>
      <c r="S12" s="12"/>
      <c r="T12" s="19" t="s">
        <v>20</v>
      </c>
      <c r="U12" s="13" t="s">
        <v>367</v>
      </c>
      <c r="V12" s="179">
        <v>550</v>
      </c>
      <c r="X12" s="17"/>
      <c r="Y12" s="232"/>
      <c r="Z12" s="13" t="s">
        <v>20</v>
      </c>
      <c r="AA12" s="20" t="s">
        <v>193</v>
      </c>
      <c r="AB12" s="179">
        <v>650</v>
      </c>
    </row>
    <row r="13" spans="1:29" ht="19.5" customHeight="1" thickBot="1">
      <c r="A13" s="12"/>
      <c r="B13" s="19" t="s">
        <v>20</v>
      </c>
      <c r="C13" s="32" t="s">
        <v>359</v>
      </c>
      <c r="D13" s="183">
        <v>150</v>
      </c>
      <c r="E13" s="15"/>
      <c r="F13" s="3"/>
      <c r="G13" s="12"/>
      <c r="H13" s="19" t="s">
        <v>20</v>
      </c>
      <c r="I13" s="32" t="s">
        <v>163</v>
      </c>
      <c r="J13" s="183">
        <v>2900</v>
      </c>
      <c r="K13" s="15"/>
      <c r="M13" s="31"/>
      <c r="N13" s="19" t="s">
        <v>20</v>
      </c>
      <c r="O13" s="32" t="s">
        <v>304</v>
      </c>
      <c r="P13" s="183">
        <v>200</v>
      </c>
      <c r="Q13" s="4"/>
      <c r="R13" s="17"/>
      <c r="S13" s="31"/>
      <c r="T13" s="19" t="s">
        <v>20</v>
      </c>
      <c r="U13" s="32" t="s">
        <v>178</v>
      </c>
      <c r="V13" s="189">
        <v>200</v>
      </c>
      <c r="W13" s="33"/>
      <c r="X13" s="17"/>
      <c r="Y13" s="190"/>
      <c r="Z13" s="65" t="s">
        <v>20</v>
      </c>
      <c r="AA13" s="32" t="s">
        <v>194</v>
      </c>
      <c r="AB13" s="189">
        <v>350</v>
      </c>
      <c r="AC13" s="33"/>
    </row>
    <row r="14" spans="1:29" ht="19.5" customHeight="1" thickBot="1">
      <c r="A14" s="34"/>
      <c r="B14" s="19" t="s">
        <v>20</v>
      </c>
      <c r="C14" s="23" t="s">
        <v>153</v>
      </c>
      <c r="D14" s="191">
        <v>300</v>
      </c>
      <c r="E14" s="24">
        <f>SUM(D7:D14)</f>
        <v>2300</v>
      </c>
      <c r="F14" s="3"/>
      <c r="G14" s="34"/>
      <c r="H14" s="19" t="s">
        <v>20</v>
      </c>
      <c r="I14" s="23" t="s">
        <v>164</v>
      </c>
      <c r="J14" s="191">
        <v>250</v>
      </c>
      <c r="K14" s="24">
        <f>SUM(J7:J14)</f>
        <v>8400</v>
      </c>
      <c r="M14" s="35"/>
      <c r="N14" s="19" t="s">
        <v>20</v>
      </c>
      <c r="O14" s="23" t="s">
        <v>365</v>
      </c>
      <c r="P14" s="191">
        <v>300</v>
      </c>
      <c r="Q14" s="36">
        <f>SUM(P7:P14)</f>
        <v>4200</v>
      </c>
      <c r="R14" s="17"/>
      <c r="S14" s="35"/>
      <c r="T14" s="19" t="s">
        <v>20</v>
      </c>
      <c r="U14" s="23" t="s">
        <v>179</v>
      </c>
      <c r="V14" s="192">
        <v>100</v>
      </c>
      <c r="W14" s="26">
        <f>SUM(V7:V14)</f>
        <v>3850</v>
      </c>
      <c r="X14" s="17"/>
      <c r="Y14" s="35"/>
      <c r="Z14" s="19" t="s">
        <v>20</v>
      </c>
      <c r="AA14" s="23" t="s">
        <v>195</v>
      </c>
      <c r="AB14" s="192">
        <v>400</v>
      </c>
      <c r="AC14" s="26">
        <f>SUM(AB7:AB14)</f>
        <v>5100</v>
      </c>
    </row>
    <row r="15" spans="1:28" ht="19.5" customHeight="1" thickBot="1">
      <c r="A15" s="27" t="s">
        <v>89</v>
      </c>
      <c r="B15" s="19" t="s">
        <v>21</v>
      </c>
      <c r="C15" s="9"/>
      <c r="D15" s="184">
        <v>500</v>
      </c>
      <c r="E15" s="15"/>
      <c r="F15" s="3"/>
      <c r="G15" s="27" t="s">
        <v>165</v>
      </c>
      <c r="H15" s="19" t="s">
        <v>21</v>
      </c>
      <c r="I15" s="19"/>
      <c r="J15" s="184">
        <v>4500</v>
      </c>
      <c r="K15" s="15"/>
      <c r="M15" s="27" t="s">
        <v>125</v>
      </c>
      <c r="N15" s="19" t="s">
        <v>21</v>
      </c>
      <c r="O15" s="19"/>
      <c r="P15" s="184">
        <v>450</v>
      </c>
      <c r="Q15" s="4"/>
      <c r="R15" s="17"/>
      <c r="S15" s="27" t="s">
        <v>86</v>
      </c>
      <c r="T15" s="19" t="s">
        <v>21</v>
      </c>
      <c r="U15" s="19"/>
      <c r="V15" s="184">
        <v>550</v>
      </c>
      <c r="X15" s="17"/>
      <c r="Y15" s="27"/>
      <c r="Z15" s="19" t="s">
        <v>21</v>
      </c>
      <c r="AA15" s="19" t="s">
        <v>306</v>
      </c>
      <c r="AB15" s="184">
        <v>750</v>
      </c>
    </row>
    <row r="16" spans="1:28" ht="19.5" customHeight="1" thickBot="1">
      <c r="A16" s="38" t="s">
        <v>90</v>
      </c>
      <c r="B16" s="13" t="s">
        <v>21</v>
      </c>
      <c r="C16" s="16"/>
      <c r="D16" s="178">
        <v>300</v>
      </c>
      <c r="E16" s="15"/>
      <c r="F16" s="3"/>
      <c r="G16" s="38" t="s">
        <v>82</v>
      </c>
      <c r="H16" s="13" t="s">
        <v>21</v>
      </c>
      <c r="I16" s="13"/>
      <c r="J16" s="178">
        <v>650</v>
      </c>
      <c r="K16" s="15"/>
      <c r="M16" s="38" t="s">
        <v>127</v>
      </c>
      <c r="N16" s="13" t="s">
        <v>21</v>
      </c>
      <c r="O16" s="13"/>
      <c r="P16" s="178">
        <v>900</v>
      </c>
      <c r="Q16" s="4"/>
      <c r="R16" s="17"/>
      <c r="S16" s="38" t="s">
        <v>91</v>
      </c>
      <c r="T16" s="19" t="s">
        <v>21</v>
      </c>
      <c r="U16" s="13"/>
      <c r="V16" s="178">
        <v>500</v>
      </c>
      <c r="X16" s="17"/>
      <c r="Y16" s="38" t="s">
        <v>196</v>
      </c>
      <c r="Z16" s="13" t="s">
        <v>21</v>
      </c>
      <c r="AA16" s="13"/>
      <c r="AB16" s="178">
        <v>1450</v>
      </c>
    </row>
    <row r="17" spans="1:29" ht="19.5" customHeight="1" thickBot="1">
      <c r="A17" s="38" t="s">
        <v>105</v>
      </c>
      <c r="B17" s="13" t="s">
        <v>21</v>
      </c>
      <c r="C17" s="13"/>
      <c r="D17" s="178">
        <v>3250</v>
      </c>
      <c r="E17" s="15"/>
      <c r="F17" s="3"/>
      <c r="G17" s="38" t="s">
        <v>87</v>
      </c>
      <c r="H17" s="13" t="s">
        <v>21</v>
      </c>
      <c r="I17" s="13"/>
      <c r="J17" s="178">
        <v>350</v>
      </c>
      <c r="K17" s="15"/>
      <c r="M17" s="38" t="s">
        <v>126</v>
      </c>
      <c r="N17" s="13" t="s">
        <v>21</v>
      </c>
      <c r="O17" s="13"/>
      <c r="P17" s="178">
        <v>600</v>
      </c>
      <c r="Q17" s="4"/>
      <c r="R17" s="17"/>
      <c r="S17" s="38"/>
      <c r="T17" s="19" t="s">
        <v>21</v>
      </c>
      <c r="U17" s="13" t="s">
        <v>144</v>
      </c>
      <c r="V17" s="178">
        <v>4000</v>
      </c>
      <c r="W17" s="33"/>
      <c r="X17" s="17"/>
      <c r="Y17" s="38"/>
      <c r="Z17" s="13" t="s">
        <v>21</v>
      </c>
      <c r="AA17" s="13" t="s">
        <v>307</v>
      </c>
      <c r="AB17" s="178">
        <v>300</v>
      </c>
      <c r="AC17" s="33"/>
    </row>
    <row r="18" spans="1:28" ht="19.5" customHeight="1" thickBot="1">
      <c r="A18" s="193"/>
      <c r="B18" s="13" t="s">
        <v>21</v>
      </c>
      <c r="C18" s="13" t="s">
        <v>372</v>
      </c>
      <c r="D18" s="178">
        <v>400</v>
      </c>
      <c r="E18" s="15"/>
      <c r="F18" s="3"/>
      <c r="G18" s="193" t="s">
        <v>117</v>
      </c>
      <c r="H18" s="13" t="s">
        <v>21</v>
      </c>
      <c r="I18" s="13"/>
      <c r="J18" s="178">
        <v>900</v>
      </c>
      <c r="K18" s="15"/>
      <c r="M18" s="193" t="s">
        <v>149</v>
      </c>
      <c r="N18" s="13" t="s">
        <v>21</v>
      </c>
      <c r="O18" s="13"/>
      <c r="P18" s="178">
        <v>200</v>
      </c>
      <c r="Q18" s="4"/>
      <c r="R18" s="17"/>
      <c r="S18" s="193"/>
      <c r="T18" s="19" t="s">
        <v>21</v>
      </c>
      <c r="U18" s="13" t="s">
        <v>180</v>
      </c>
      <c r="V18" s="178">
        <v>2700</v>
      </c>
      <c r="X18" s="17"/>
      <c r="Y18" s="193"/>
      <c r="Z18" s="13" t="s">
        <v>21</v>
      </c>
      <c r="AA18" s="13" t="s">
        <v>197</v>
      </c>
      <c r="AB18" s="178">
        <v>3850</v>
      </c>
    </row>
    <row r="19" spans="1:28" ht="19.5" customHeight="1" thickBot="1">
      <c r="A19" s="12"/>
      <c r="B19" s="13" t="s">
        <v>21</v>
      </c>
      <c r="C19" s="21" t="s">
        <v>154</v>
      </c>
      <c r="D19" s="178">
        <v>400</v>
      </c>
      <c r="E19" s="15"/>
      <c r="F19" s="3"/>
      <c r="G19" s="12"/>
      <c r="H19" s="13" t="s">
        <v>21</v>
      </c>
      <c r="I19" s="21" t="s">
        <v>303</v>
      </c>
      <c r="J19" s="178">
        <v>450</v>
      </c>
      <c r="K19" s="15"/>
      <c r="M19" s="12"/>
      <c r="N19" s="13" t="s">
        <v>21</v>
      </c>
      <c r="O19" s="13" t="s">
        <v>198</v>
      </c>
      <c r="P19" s="178">
        <v>1150</v>
      </c>
      <c r="Q19" s="4"/>
      <c r="R19" s="17"/>
      <c r="S19" s="12"/>
      <c r="T19" s="19" t="s">
        <v>21</v>
      </c>
      <c r="U19" s="13" t="s">
        <v>113</v>
      </c>
      <c r="V19" s="178">
        <v>1100</v>
      </c>
      <c r="X19" s="17"/>
      <c r="Y19" s="12"/>
      <c r="Z19" s="13" t="s">
        <v>21</v>
      </c>
      <c r="AA19" s="13" t="s">
        <v>308</v>
      </c>
      <c r="AB19" s="178">
        <v>700</v>
      </c>
    </row>
    <row r="20" spans="1:28" ht="19.5" customHeight="1" thickBot="1">
      <c r="A20" s="12"/>
      <c r="B20" s="13" t="s">
        <v>21</v>
      </c>
      <c r="C20" s="13" t="s">
        <v>155</v>
      </c>
      <c r="D20" s="178">
        <v>100</v>
      </c>
      <c r="E20" s="15"/>
      <c r="F20" s="3"/>
      <c r="G20" s="12"/>
      <c r="H20" s="13" t="s">
        <v>21</v>
      </c>
      <c r="I20" s="13" t="s">
        <v>363</v>
      </c>
      <c r="J20" s="178">
        <v>550</v>
      </c>
      <c r="K20" s="15"/>
      <c r="M20" s="12" t="s">
        <v>129</v>
      </c>
      <c r="N20" s="13" t="s">
        <v>21</v>
      </c>
      <c r="O20" s="13"/>
      <c r="P20" s="178">
        <v>450</v>
      </c>
      <c r="Q20" s="4"/>
      <c r="R20" s="17"/>
      <c r="S20" s="12"/>
      <c r="T20" s="19" t="s">
        <v>21</v>
      </c>
      <c r="U20" s="13" t="s">
        <v>181</v>
      </c>
      <c r="V20" s="178">
        <v>3850</v>
      </c>
      <c r="X20" s="17"/>
      <c r="Y20" s="12"/>
      <c r="Z20" s="13" t="s">
        <v>21</v>
      </c>
      <c r="AA20" s="13" t="s">
        <v>199</v>
      </c>
      <c r="AB20" s="178">
        <v>3500</v>
      </c>
    </row>
    <row r="21" spans="1:28" ht="19.5" customHeight="1" thickBot="1">
      <c r="A21" s="12"/>
      <c r="B21" s="13" t="s">
        <v>21</v>
      </c>
      <c r="C21" s="13" t="s">
        <v>361</v>
      </c>
      <c r="D21" s="178">
        <v>500</v>
      </c>
      <c r="E21" s="15"/>
      <c r="F21" s="3"/>
      <c r="G21" s="12"/>
      <c r="H21" s="13" t="s">
        <v>21</v>
      </c>
      <c r="I21" s="13" t="s">
        <v>166</v>
      </c>
      <c r="J21" s="178">
        <v>1000</v>
      </c>
      <c r="K21" s="15"/>
      <c r="M21" s="12"/>
      <c r="N21" s="13" t="s">
        <v>21</v>
      </c>
      <c r="O21" s="13" t="s">
        <v>106</v>
      </c>
      <c r="P21" s="178">
        <v>500</v>
      </c>
      <c r="Q21" s="4"/>
      <c r="R21" s="17"/>
      <c r="S21" s="12"/>
      <c r="T21" s="19" t="s">
        <v>21</v>
      </c>
      <c r="U21" s="13" t="s">
        <v>182</v>
      </c>
      <c r="V21" s="178">
        <v>1000</v>
      </c>
      <c r="X21" s="17"/>
      <c r="Y21" s="12"/>
      <c r="Z21" s="13" t="s">
        <v>21</v>
      </c>
      <c r="AA21" s="13" t="s">
        <v>200</v>
      </c>
      <c r="AB21" s="178">
        <v>1100</v>
      </c>
    </row>
    <row r="22" spans="1:29" ht="19.5" customHeight="1" thickBot="1">
      <c r="A22" s="35"/>
      <c r="B22" s="23" t="s">
        <v>21</v>
      </c>
      <c r="C22" s="32" t="s">
        <v>302</v>
      </c>
      <c r="D22" s="183">
        <v>1450</v>
      </c>
      <c r="E22" s="24">
        <f>SUM(D15:D22)</f>
        <v>6900</v>
      </c>
      <c r="F22" s="3"/>
      <c r="G22" s="35"/>
      <c r="H22" s="23" t="s">
        <v>21</v>
      </c>
      <c r="I22" s="32" t="s">
        <v>301</v>
      </c>
      <c r="J22" s="183">
        <v>150</v>
      </c>
      <c r="K22" s="24">
        <f>SUM(J15:J22)</f>
        <v>8550</v>
      </c>
      <c r="M22" s="35"/>
      <c r="N22" s="23" t="s">
        <v>21</v>
      </c>
      <c r="O22" s="23" t="s">
        <v>171</v>
      </c>
      <c r="P22" s="191">
        <v>3000</v>
      </c>
      <c r="Q22" s="36">
        <f>SUM(P15:P22)</f>
        <v>7250</v>
      </c>
      <c r="R22" s="17"/>
      <c r="S22" s="35"/>
      <c r="T22" s="19" t="s">
        <v>21</v>
      </c>
      <c r="U22" s="23" t="s">
        <v>109</v>
      </c>
      <c r="V22" s="191">
        <v>4000</v>
      </c>
      <c r="W22" s="26">
        <f>SUM(V15:V22)</f>
        <v>17700</v>
      </c>
      <c r="X22" s="17"/>
      <c r="Y22" s="35"/>
      <c r="Z22" s="23" t="s">
        <v>21</v>
      </c>
      <c r="AA22" s="23" t="s">
        <v>201</v>
      </c>
      <c r="AB22" s="191">
        <v>150</v>
      </c>
      <c r="AC22" s="26">
        <f>SUM(AB15:AB22)</f>
        <v>11800</v>
      </c>
    </row>
    <row r="23" spans="1:28" ht="19.5" customHeight="1">
      <c r="A23" s="27" t="s">
        <v>107</v>
      </c>
      <c r="B23" s="19" t="s">
        <v>22</v>
      </c>
      <c r="C23" s="19"/>
      <c r="D23" s="184">
        <v>3900</v>
      </c>
      <c r="E23" s="14"/>
      <c r="F23" s="3"/>
      <c r="G23" s="27" t="s">
        <v>93</v>
      </c>
      <c r="H23" s="19" t="s">
        <v>22</v>
      </c>
      <c r="I23" s="19"/>
      <c r="J23" s="184">
        <v>1650</v>
      </c>
      <c r="K23" s="14"/>
      <c r="M23" s="27" t="s">
        <v>130</v>
      </c>
      <c r="N23" s="19" t="s">
        <v>22</v>
      </c>
      <c r="O23" s="19"/>
      <c r="P23" s="184">
        <v>550</v>
      </c>
      <c r="Q23" s="4"/>
      <c r="R23" s="17"/>
      <c r="S23" s="194" t="s">
        <v>101</v>
      </c>
      <c r="T23" s="195" t="s">
        <v>22</v>
      </c>
      <c r="U23" s="217"/>
      <c r="V23" s="196">
        <v>900</v>
      </c>
      <c r="X23" s="17"/>
      <c r="Y23" s="197" t="s">
        <v>202</v>
      </c>
      <c r="Z23" s="195" t="s">
        <v>22</v>
      </c>
      <c r="AA23" s="195"/>
      <c r="AB23" s="196">
        <v>10000</v>
      </c>
    </row>
    <row r="24" spans="1:28" ht="19.5" customHeight="1">
      <c r="A24" s="39" t="s">
        <v>156</v>
      </c>
      <c r="B24" s="13" t="s">
        <v>22</v>
      </c>
      <c r="C24" s="13"/>
      <c r="D24" s="178">
        <v>9000</v>
      </c>
      <c r="E24" s="14"/>
      <c r="F24" s="3"/>
      <c r="G24" s="39" t="s">
        <v>95</v>
      </c>
      <c r="H24" s="13" t="s">
        <v>22</v>
      </c>
      <c r="I24" s="13"/>
      <c r="J24" s="178">
        <v>850</v>
      </c>
      <c r="K24" s="14"/>
      <c r="M24" s="12"/>
      <c r="N24" s="13" t="s">
        <v>22</v>
      </c>
      <c r="O24" s="13" t="s">
        <v>172</v>
      </c>
      <c r="P24" s="178">
        <v>3000</v>
      </c>
      <c r="Q24" s="4"/>
      <c r="R24" s="17"/>
      <c r="S24" s="193" t="s">
        <v>114</v>
      </c>
      <c r="T24" s="181" t="s">
        <v>22</v>
      </c>
      <c r="U24" s="218"/>
      <c r="V24" s="182">
        <v>1750</v>
      </c>
      <c r="X24" s="17"/>
      <c r="Y24" s="193" t="s">
        <v>203</v>
      </c>
      <c r="Z24" s="181" t="s">
        <v>22</v>
      </c>
      <c r="AA24" s="181"/>
      <c r="AB24" s="182">
        <v>12500</v>
      </c>
    </row>
    <row r="25" spans="1:28" ht="19.5" customHeight="1">
      <c r="A25" s="38" t="s">
        <v>97</v>
      </c>
      <c r="B25" s="13" t="s">
        <v>22</v>
      </c>
      <c r="C25" s="13"/>
      <c r="D25" s="178">
        <v>400</v>
      </c>
      <c r="E25" s="14"/>
      <c r="F25" s="3"/>
      <c r="G25" s="38"/>
      <c r="H25" s="13" t="s">
        <v>22</v>
      </c>
      <c r="I25" s="13" t="s">
        <v>364</v>
      </c>
      <c r="J25" s="178">
        <v>700</v>
      </c>
      <c r="K25" s="14"/>
      <c r="M25" s="12"/>
      <c r="N25" s="13" t="s">
        <v>22</v>
      </c>
      <c r="O25" s="13" t="s">
        <v>173</v>
      </c>
      <c r="P25" s="178">
        <v>9500</v>
      </c>
      <c r="Q25" s="4"/>
      <c r="R25" s="17"/>
      <c r="S25" s="12"/>
      <c r="T25" s="13" t="s">
        <v>22</v>
      </c>
      <c r="U25" s="29" t="s">
        <v>368</v>
      </c>
      <c r="V25" s="178">
        <v>8650</v>
      </c>
      <c r="X25" s="17"/>
      <c r="Y25" s="180" t="s">
        <v>204</v>
      </c>
      <c r="Z25" s="181" t="s">
        <v>22</v>
      </c>
      <c r="AA25" s="181"/>
      <c r="AB25" s="182">
        <v>3400</v>
      </c>
    </row>
    <row r="26" spans="1:28" ht="19.5" customHeight="1" thickBot="1">
      <c r="A26" s="199"/>
      <c r="B26" s="65" t="s">
        <v>22</v>
      </c>
      <c r="C26" s="65" t="s">
        <v>157</v>
      </c>
      <c r="D26" s="198">
        <v>5500</v>
      </c>
      <c r="E26" s="14"/>
      <c r="F26" s="3"/>
      <c r="G26" s="199"/>
      <c r="H26" s="65" t="s">
        <v>22</v>
      </c>
      <c r="I26" s="65" t="s">
        <v>167</v>
      </c>
      <c r="J26" s="198">
        <v>2100</v>
      </c>
      <c r="K26" s="14"/>
      <c r="M26" s="12"/>
      <c r="N26" s="13" t="s">
        <v>22</v>
      </c>
      <c r="O26" s="13" t="s">
        <v>174</v>
      </c>
      <c r="P26" s="178">
        <v>10100</v>
      </c>
      <c r="Q26" s="4"/>
      <c r="R26" s="17"/>
      <c r="S26" s="229"/>
      <c r="T26" s="13" t="s">
        <v>22</v>
      </c>
      <c r="U26" s="20" t="s">
        <v>183</v>
      </c>
      <c r="V26" s="178">
        <v>9100</v>
      </c>
      <c r="X26" s="17"/>
      <c r="Y26" s="12"/>
      <c r="Z26" s="13" t="s">
        <v>22</v>
      </c>
      <c r="AA26" s="13" t="s">
        <v>309</v>
      </c>
      <c r="AB26" s="178">
        <v>1200</v>
      </c>
    </row>
    <row r="27" spans="1:28" ht="19.5" customHeight="1" thickBot="1">
      <c r="A27" s="12"/>
      <c r="B27" s="19" t="s">
        <v>22</v>
      </c>
      <c r="C27" s="13" t="s">
        <v>92</v>
      </c>
      <c r="D27" s="177">
        <v>4750</v>
      </c>
      <c r="E27" s="14"/>
      <c r="F27" s="3"/>
      <c r="G27" s="12"/>
      <c r="H27" s="19" t="s">
        <v>22</v>
      </c>
      <c r="I27" s="13" t="s">
        <v>168</v>
      </c>
      <c r="J27" s="177">
        <v>2400</v>
      </c>
      <c r="K27" s="14"/>
      <c r="M27" s="12"/>
      <c r="N27" s="13" t="s">
        <v>22</v>
      </c>
      <c r="O27" s="258" t="s">
        <v>305</v>
      </c>
      <c r="P27" s="178">
        <v>550</v>
      </c>
      <c r="Q27" s="4"/>
      <c r="R27" s="17"/>
      <c r="S27" s="229"/>
      <c r="T27" s="13" t="s">
        <v>22</v>
      </c>
      <c r="U27" s="20" t="s">
        <v>369</v>
      </c>
      <c r="V27" s="178">
        <v>2900</v>
      </c>
      <c r="X27" s="17"/>
      <c r="Y27" s="12"/>
      <c r="Z27" s="13" t="s">
        <v>22</v>
      </c>
      <c r="AA27" s="13" t="s">
        <v>370</v>
      </c>
      <c r="AB27" s="178">
        <v>250</v>
      </c>
    </row>
    <row r="28" spans="1:29" ht="19.5" customHeight="1" thickBot="1">
      <c r="A28" s="35"/>
      <c r="B28" s="19" t="s">
        <v>22</v>
      </c>
      <c r="C28" s="23" t="s">
        <v>158</v>
      </c>
      <c r="D28" s="247">
        <v>4050</v>
      </c>
      <c r="E28" s="24">
        <f>SUM(D23:D28)</f>
        <v>27600</v>
      </c>
      <c r="F28" s="3"/>
      <c r="G28" s="35"/>
      <c r="H28" s="19" t="s">
        <v>22</v>
      </c>
      <c r="I28" s="23" t="s">
        <v>94</v>
      </c>
      <c r="J28" s="247">
        <v>7200</v>
      </c>
      <c r="K28" s="24">
        <f>SUM(J23:J28)</f>
        <v>14900</v>
      </c>
      <c r="M28" s="35"/>
      <c r="N28" s="23" t="s">
        <v>22</v>
      </c>
      <c r="O28" s="23" t="s">
        <v>366</v>
      </c>
      <c r="P28" s="183">
        <v>600</v>
      </c>
      <c r="Q28" s="200">
        <f>SUM(P23:P28)</f>
        <v>24300</v>
      </c>
      <c r="R28" s="17"/>
      <c r="S28" s="230"/>
      <c r="T28" s="23" t="s">
        <v>22</v>
      </c>
      <c r="U28" s="231" t="s">
        <v>184</v>
      </c>
      <c r="V28" s="183">
        <v>2900</v>
      </c>
      <c r="W28" s="26">
        <f>SUM(V23:V28)</f>
        <v>26200</v>
      </c>
      <c r="X28" s="17"/>
      <c r="Y28" s="35"/>
      <c r="Z28" s="23" t="s">
        <v>22</v>
      </c>
      <c r="AA28" s="23" t="s">
        <v>205</v>
      </c>
      <c r="AB28" s="183">
        <v>450</v>
      </c>
      <c r="AC28" s="26">
        <f>SUM(AB23:AB28)</f>
        <v>27800</v>
      </c>
    </row>
    <row r="29" spans="1:30" ht="19.5" customHeight="1" thickTop="1">
      <c r="A29" s="344" t="s">
        <v>5</v>
      </c>
      <c r="B29" s="344"/>
      <c r="C29" s="21">
        <f>1950+1750+450+2500+3950+200</f>
        <v>10800</v>
      </c>
      <c r="D29" s="201" t="s">
        <v>6</v>
      </c>
      <c r="E29" s="202">
        <f>(E28+E22+E14+E6+C29)-C30</f>
        <v>49700</v>
      </c>
      <c r="F29" s="224">
        <f>E29/1936.27</f>
        <v>25.66790788474748</v>
      </c>
      <c r="G29" s="344" t="s">
        <v>5</v>
      </c>
      <c r="H29" s="344"/>
      <c r="I29" s="21">
        <f>1250+1650+6700</f>
        <v>9600</v>
      </c>
      <c r="J29" s="201" t="s">
        <v>6</v>
      </c>
      <c r="K29" s="202">
        <f>(K28+K22+K14+K6+I29)-I30</f>
        <v>40350</v>
      </c>
      <c r="L29" s="224">
        <f>K29/1936.27</f>
        <v>20.83903587826078</v>
      </c>
      <c r="M29" s="344" t="s">
        <v>5</v>
      </c>
      <c r="N29" s="344"/>
      <c r="O29" s="21">
        <f>4750+850</f>
        <v>5600</v>
      </c>
      <c r="P29" s="201" t="s">
        <v>6</v>
      </c>
      <c r="Q29" s="202">
        <f>(Q28+Q22+Q14+Q6+O29)-O30</f>
        <v>39350</v>
      </c>
      <c r="R29" s="224">
        <f>Q29/1936.27</f>
        <v>20.322578979171293</v>
      </c>
      <c r="S29" s="344" t="s">
        <v>5</v>
      </c>
      <c r="T29" s="344"/>
      <c r="U29" s="21">
        <f>1450+7600+8800</f>
        <v>17850</v>
      </c>
      <c r="V29" s="203" t="s">
        <v>6</v>
      </c>
      <c r="W29" s="202">
        <f>(W28+W22+W14+W6+U29)-U30</f>
        <v>66100</v>
      </c>
      <c r="X29" s="224">
        <f>W29/1936.27</f>
        <v>34.13780102981506</v>
      </c>
      <c r="Y29" s="344" t="s">
        <v>5</v>
      </c>
      <c r="Z29" s="344"/>
      <c r="AA29" s="21">
        <f>15000+850</f>
        <v>15850</v>
      </c>
      <c r="AB29" s="201" t="s">
        <v>6</v>
      </c>
      <c r="AC29" s="202">
        <f>(AC28+AC22+AC14+AC6+AA29)-AA30</f>
        <v>58800</v>
      </c>
      <c r="AD29" s="224">
        <f>AC29/1936.27</f>
        <v>30.367665666461807</v>
      </c>
    </row>
    <row r="30" spans="1:30" ht="19.5" customHeight="1" thickBot="1">
      <c r="A30" s="341" t="s">
        <v>7</v>
      </c>
      <c r="B30" s="341"/>
      <c r="C30" s="21">
        <f>900+650+500+800</f>
        <v>2850</v>
      </c>
      <c r="D30" s="204" t="s">
        <v>8</v>
      </c>
      <c r="E30" s="205">
        <f>80000-E29</f>
        <v>30300</v>
      </c>
      <c r="F30" s="225">
        <f>E30/1936.27</f>
        <v>15.64864404241144</v>
      </c>
      <c r="G30" s="341" t="s">
        <v>7</v>
      </c>
      <c r="H30" s="341"/>
      <c r="I30" s="21">
        <f>350+550+650+800</f>
        <v>2350</v>
      </c>
      <c r="J30" s="204" t="s">
        <v>8</v>
      </c>
      <c r="K30" s="205">
        <f>80000-K29</f>
        <v>39650</v>
      </c>
      <c r="L30" s="225">
        <f>K30/1936.27</f>
        <v>20.47751604889814</v>
      </c>
      <c r="M30" s="341" t="s">
        <v>7</v>
      </c>
      <c r="N30" s="341"/>
      <c r="O30" s="21">
        <f>2550+450</f>
        <v>3000</v>
      </c>
      <c r="P30" s="204" t="s">
        <v>8</v>
      </c>
      <c r="Q30" s="205">
        <f>80000-Q29</f>
        <v>40650</v>
      </c>
      <c r="R30" s="225">
        <f>Q30/1936.27</f>
        <v>20.993972947987626</v>
      </c>
      <c r="S30" s="341" t="s">
        <v>7</v>
      </c>
      <c r="T30" s="341"/>
      <c r="U30" s="21">
        <f>1250+550</f>
        <v>1800</v>
      </c>
      <c r="V30" s="206" t="s">
        <v>8</v>
      </c>
      <c r="W30" s="205">
        <f>80000-W29</f>
        <v>13900</v>
      </c>
      <c r="X30" s="225">
        <f>W30/1936.27</f>
        <v>7.178750897343862</v>
      </c>
      <c r="Y30" s="341" t="s">
        <v>7</v>
      </c>
      <c r="Z30" s="341"/>
      <c r="AA30" s="21">
        <v>3300</v>
      </c>
      <c r="AB30" s="204" t="s">
        <v>8</v>
      </c>
      <c r="AC30" s="205">
        <f>80000-AC29</f>
        <v>21200</v>
      </c>
      <c r="AD30" s="225">
        <f>AC30/1936.27</f>
        <v>10.948886260697114</v>
      </c>
    </row>
    <row r="31" spans="3:28" ht="19.5" customHeight="1" thickBot="1" thickTop="1">
      <c r="C31" s="40"/>
      <c r="D31" s="207"/>
      <c r="K31" s="42"/>
      <c r="Q31" s="21"/>
      <c r="AB31" s="208"/>
    </row>
    <row r="32" spans="1:28" ht="41.25" customHeight="1">
      <c r="A32" s="349" t="s">
        <v>29</v>
      </c>
      <c r="B32" s="350"/>
      <c r="C32" s="366" t="s">
        <v>206</v>
      </c>
      <c r="D32" s="367"/>
      <c r="E32" s="1"/>
      <c r="F32" s="2"/>
      <c r="G32" s="339" t="s">
        <v>108</v>
      </c>
      <c r="H32" s="340"/>
      <c r="I32" s="366" t="s">
        <v>217</v>
      </c>
      <c r="J32" s="367"/>
      <c r="K32" s="1"/>
      <c r="M32" s="339" t="s">
        <v>242</v>
      </c>
      <c r="N32" s="340"/>
      <c r="O32" s="345" t="s">
        <v>243</v>
      </c>
      <c r="P32" s="346"/>
      <c r="Q32" s="1"/>
      <c r="S32" s="349" t="s">
        <v>30</v>
      </c>
      <c r="T32" s="350"/>
      <c r="U32" s="351" t="s">
        <v>299</v>
      </c>
      <c r="V32" s="353"/>
      <c r="Y32" s="349" t="s">
        <v>27</v>
      </c>
      <c r="Z32" s="350"/>
      <c r="AA32" s="345" t="s">
        <v>131</v>
      </c>
      <c r="AB32" s="346"/>
    </row>
    <row r="33" spans="1:28" ht="28.5" customHeight="1" thickBot="1">
      <c r="A33" s="360" t="s">
        <v>207</v>
      </c>
      <c r="B33" s="361"/>
      <c r="C33" s="356" t="s">
        <v>208</v>
      </c>
      <c r="D33" s="357"/>
      <c r="E33" s="5"/>
      <c r="F33" s="6"/>
      <c r="G33" s="342" t="s">
        <v>225</v>
      </c>
      <c r="H33" s="343"/>
      <c r="I33" s="368" t="s">
        <v>295</v>
      </c>
      <c r="J33" s="369"/>
      <c r="K33" s="43"/>
      <c r="M33" s="342" t="s">
        <v>244</v>
      </c>
      <c r="N33" s="343"/>
      <c r="O33" s="358"/>
      <c r="P33" s="359"/>
      <c r="Q33" s="44"/>
      <c r="S33" s="342" t="s">
        <v>9</v>
      </c>
      <c r="T33" s="343"/>
      <c r="U33" s="358" t="s">
        <v>10</v>
      </c>
      <c r="V33" s="359"/>
      <c r="Y33" s="342" t="s">
        <v>132</v>
      </c>
      <c r="Z33" s="343"/>
      <c r="AA33" s="347" t="s">
        <v>133</v>
      </c>
      <c r="AB33" s="348"/>
    </row>
    <row r="34" spans="1:28" ht="19.5" customHeight="1">
      <c r="A34" s="8" t="s">
        <v>0</v>
      </c>
      <c r="B34" s="9" t="s">
        <v>1</v>
      </c>
      <c r="C34" s="9" t="s">
        <v>2</v>
      </c>
      <c r="D34" s="176" t="s">
        <v>4</v>
      </c>
      <c r="E34" s="10"/>
      <c r="G34" s="8" t="s">
        <v>0</v>
      </c>
      <c r="H34" s="9" t="s">
        <v>1</v>
      </c>
      <c r="I34" s="9" t="s">
        <v>2</v>
      </c>
      <c r="J34" s="11" t="s">
        <v>4</v>
      </c>
      <c r="K34" s="10"/>
      <c r="M34" s="8" t="s">
        <v>0</v>
      </c>
      <c r="N34" s="9" t="s">
        <v>1</v>
      </c>
      <c r="O34" s="9" t="s">
        <v>2</v>
      </c>
      <c r="P34" s="176" t="s">
        <v>3</v>
      </c>
      <c r="Q34" s="10"/>
      <c r="S34" s="8" t="s">
        <v>0</v>
      </c>
      <c r="T34" s="9" t="s">
        <v>1</v>
      </c>
      <c r="U34" s="9" t="s">
        <v>2</v>
      </c>
      <c r="V34" s="11" t="s">
        <v>4</v>
      </c>
      <c r="Y34" s="8" t="s">
        <v>0</v>
      </c>
      <c r="Z34" s="9" t="s">
        <v>1</v>
      </c>
      <c r="AA34" s="9" t="s">
        <v>2</v>
      </c>
      <c r="AB34" s="176" t="s">
        <v>4</v>
      </c>
    </row>
    <row r="35" spans="1:29" ht="19.5" customHeight="1">
      <c r="A35" s="30" t="s">
        <v>209</v>
      </c>
      <c r="B35" s="13" t="s">
        <v>19</v>
      </c>
      <c r="C35" s="30"/>
      <c r="D35" s="179">
        <v>200</v>
      </c>
      <c r="E35" s="45"/>
      <c r="G35" s="12"/>
      <c r="H35" s="13" t="s">
        <v>19</v>
      </c>
      <c r="I35" s="13" t="s">
        <v>218</v>
      </c>
      <c r="J35" s="18">
        <v>1200</v>
      </c>
      <c r="K35" s="45"/>
      <c r="L35" s="17"/>
      <c r="M35" s="12" t="s">
        <v>245</v>
      </c>
      <c r="N35" s="13" t="s">
        <v>19</v>
      </c>
      <c r="O35" s="13"/>
      <c r="P35" s="178">
        <v>800</v>
      </c>
      <c r="Q35" s="45"/>
      <c r="R35" s="17"/>
      <c r="S35" s="12" t="s">
        <v>77</v>
      </c>
      <c r="T35" s="13" t="s">
        <v>19</v>
      </c>
      <c r="U35" s="13"/>
      <c r="V35" s="179">
        <v>350</v>
      </c>
      <c r="W35" s="46"/>
      <c r="X35" s="17"/>
      <c r="Y35" s="12"/>
      <c r="Z35" s="13" t="s">
        <v>19</v>
      </c>
      <c r="AA35" s="13" t="s">
        <v>318</v>
      </c>
      <c r="AB35" s="179">
        <v>200</v>
      </c>
      <c r="AC35" s="46"/>
    </row>
    <row r="36" spans="1:29" ht="19.5" customHeight="1" thickBot="1">
      <c r="A36" s="233"/>
      <c r="B36" s="13" t="s">
        <v>19</v>
      </c>
      <c r="C36" s="30" t="s">
        <v>137</v>
      </c>
      <c r="D36" s="179">
        <v>100</v>
      </c>
      <c r="E36" s="45"/>
      <c r="G36" s="12"/>
      <c r="H36" s="13" t="s">
        <v>19</v>
      </c>
      <c r="I36" s="13" t="s">
        <v>219</v>
      </c>
      <c r="J36" s="18">
        <v>3100</v>
      </c>
      <c r="K36" s="45"/>
      <c r="L36" s="17"/>
      <c r="M36" s="12"/>
      <c r="N36" s="13" t="s">
        <v>19</v>
      </c>
      <c r="O36" s="29" t="s">
        <v>246</v>
      </c>
      <c r="P36" s="178">
        <v>50</v>
      </c>
      <c r="Q36" s="45"/>
      <c r="R36" s="17"/>
      <c r="S36" s="12"/>
      <c r="T36" s="13" t="s">
        <v>19</v>
      </c>
      <c r="U36" s="13" t="s">
        <v>268</v>
      </c>
      <c r="V36" s="179">
        <v>1000</v>
      </c>
      <c r="W36" s="46"/>
      <c r="X36" s="17"/>
      <c r="Y36" s="12"/>
      <c r="Z36" s="13" t="s">
        <v>19</v>
      </c>
      <c r="AA36" s="13" t="s">
        <v>134</v>
      </c>
      <c r="AB36" s="179">
        <v>1200</v>
      </c>
      <c r="AC36" s="46"/>
    </row>
    <row r="37" spans="1:29" ht="19.5" customHeight="1" thickBot="1">
      <c r="A37" s="47"/>
      <c r="B37" s="13" t="s">
        <v>19</v>
      </c>
      <c r="C37" s="23" t="s">
        <v>211</v>
      </c>
      <c r="D37" s="192">
        <v>500</v>
      </c>
      <c r="E37" s="26">
        <f>SUM(D35:D37)</f>
        <v>800</v>
      </c>
      <c r="G37" s="22"/>
      <c r="H37" s="13" t="s">
        <v>19</v>
      </c>
      <c r="I37" s="23" t="s">
        <v>241</v>
      </c>
      <c r="J37" s="37">
        <v>50</v>
      </c>
      <c r="K37" s="26">
        <f>SUM(J35:J37)</f>
        <v>4350</v>
      </c>
      <c r="L37" s="17"/>
      <c r="M37" s="22"/>
      <c r="N37" s="13" t="s">
        <v>19</v>
      </c>
      <c r="O37" s="252" t="s">
        <v>350</v>
      </c>
      <c r="P37" s="183">
        <v>50</v>
      </c>
      <c r="Q37" s="26">
        <f>SUM(P35:P37)</f>
        <v>900</v>
      </c>
      <c r="R37" s="17"/>
      <c r="S37" s="22"/>
      <c r="T37" s="13" t="s">
        <v>19</v>
      </c>
      <c r="U37" s="23" t="s">
        <v>269</v>
      </c>
      <c r="V37" s="179">
        <v>150</v>
      </c>
      <c r="W37" s="26">
        <f>SUM(V35:V37)</f>
        <v>1500</v>
      </c>
      <c r="X37" s="17"/>
      <c r="Y37" s="22"/>
      <c r="Z37" s="13" t="s">
        <v>19</v>
      </c>
      <c r="AA37" s="253" t="s">
        <v>278</v>
      </c>
      <c r="AB37" s="179">
        <v>450</v>
      </c>
      <c r="AC37" s="26">
        <f>SUM(AB35:AB37)</f>
        <v>1850</v>
      </c>
    </row>
    <row r="38" spans="1:29" ht="19.5" customHeight="1" thickBot="1">
      <c r="A38" s="197" t="s">
        <v>147</v>
      </c>
      <c r="B38" s="195" t="s">
        <v>20</v>
      </c>
      <c r="C38" s="195"/>
      <c r="D38" s="196">
        <v>400</v>
      </c>
      <c r="E38" s="45"/>
      <c r="G38" s="27" t="s">
        <v>221</v>
      </c>
      <c r="H38" s="19" t="s">
        <v>20</v>
      </c>
      <c r="I38" s="19"/>
      <c r="J38" s="185">
        <v>500</v>
      </c>
      <c r="K38" s="45"/>
      <c r="L38" s="17"/>
      <c r="M38" s="27" t="s">
        <v>247</v>
      </c>
      <c r="N38" s="19" t="s">
        <v>20</v>
      </c>
      <c r="O38" s="19"/>
      <c r="P38" s="184">
        <v>50</v>
      </c>
      <c r="Q38" s="45"/>
      <c r="R38" s="17"/>
      <c r="S38" s="27" t="s">
        <v>84</v>
      </c>
      <c r="T38" s="19" t="s">
        <v>20</v>
      </c>
      <c r="U38" s="19"/>
      <c r="V38" s="185">
        <v>300</v>
      </c>
      <c r="W38" s="48"/>
      <c r="X38" s="17"/>
      <c r="Y38" s="27" t="s">
        <v>135</v>
      </c>
      <c r="Z38" s="19" t="s">
        <v>20</v>
      </c>
      <c r="AA38" s="19"/>
      <c r="AB38" s="185">
        <v>450</v>
      </c>
      <c r="AC38" s="48"/>
    </row>
    <row r="39" spans="1:29" ht="19.5" customHeight="1" thickBot="1">
      <c r="A39" s="180" t="s">
        <v>143</v>
      </c>
      <c r="B39" s="181" t="s">
        <v>20</v>
      </c>
      <c r="C39" s="181"/>
      <c r="D39" s="182">
        <v>500</v>
      </c>
      <c r="E39" s="45"/>
      <c r="G39" s="12" t="s">
        <v>222</v>
      </c>
      <c r="H39" s="19" t="s">
        <v>20</v>
      </c>
      <c r="I39" s="13"/>
      <c r="J39" s="179">
        <v>800</v>
      </c>
      <c r="K39" s="45"/>
      <c r="L39" s="17"/>
      <c r="M39" s="12" t="s">
        <v>248</v>
      </c>
      <c r="N39" s="19" t="s">
        <v>20</v>
      </c>
      <c r="O39" s="13"/>
      <c r="P39" s="178">
        <v>750</v>
      </c>
      <c r="Q39" s="45"/>
      <c r="R39" s="17"/>
      <c r="S39" s="12"/>
      <c r="T39" s="19" t="s">
        <v>20</v>
      </c>
      <c r="U39" s="13" t="s">
        <v>312</v>
      </c>
      <c r="V39" s="179">
        <v>400</v>
      </c>
      <c r="W39" s="49"/>
      <c r="X39" s="17"/>
      <c r="Y39" s="12" t="s">
        <v>138</v>
      </c>
      <c r="Z39" s="19" t="s">
        <v>20</v>
      </c>
      <c r="AA39" s="13"/>
      <c r="AB39" s="179">
        <v>3100</v>
      </c>
      <c r="AC39" s="49"/>
    </row>
    <row r="40" spans="1:29" ht="19.5" customHeight="1" thickBot="1">
      <c r="A40" s="193" t="s">
        <v>99</v>
      </c>
      <c r="B40" s="181" t="s">
        <v>20</v>
      </c>
      <c r="C40" s="181"/>
      <c r="D40" s="182">
        <v>150</v>
      </c>
      <c r="E40" s="45"/>
      <c r="G40" s="12" t="s">
        <v>223</v>
      </c>
      <c r="H40" s="19" t="s">
        <v>20</v>
      </c>
      <c r="I40" s="13"/>
      <c r="J40" s="179">
        <v>200</v>
      </c>
      <c r="K40" s="45"/>
      <c r="L40" s="17"/>
      <c r="M40" s="12" t="s">
        <v>249</v>
      </c>
      <c r="N40" s="19" t="s">
        <v>20</v>
      </c>
      <c r="O40" s="13"/>
      <c r="P40" s="178">
        <v>950</v>
      </c>
      <c r="Q40" s="45"/>
      <c r="R40" s="17"/>
      <c r="S40" s="12" t="s">
        <v>80</v>
      </c>
      <c r="T40" s="19" t="s">
        <v>20</v>
      </c>
      <c r="U40" s="13"/>
      <c r="V40" s="179">
        <v>1500</v>
      </c>
      <c r="W40" s="49"/>
      <c r="X40" s="17"/>
      <c r="Y40" s="12"/>
      <c r="Z40" s="19" t="s">
        <v>20</v>
      </c>
      <c r="AA40" s="13" t="s">
        <v>282</v>
      </c>
      <c r="AB40" s="179">
        <v>250</v>
      </c>
      <c r="AC40" s="49"/>
    </row>
    <row r="41" spans="1:29" ht="19.5" customHeight="1" thickBot="1">
      <c r="A41" s="12"/>
      <c r="B41" s="13" t="s">
        <v>20</v>
      </c>
      <c r="C41" s="13" t="s">
        <v>150</v>
      </c>
      <c r="D41" s="179">
        <v>450</v>
      </c>
      <c r="E41" s="45"/>
      <c r="G41" s="12"/>
      <c r="H41" s="19" t="s">
        <v>20</v>
      </c>
      <c r="I41" s="30" t="s">
        <v>224</v>
      </c>
      <c r="J41" s="179">
        <v>250</v>
      </c>
      <c r="K41" s="45"/>
      <c r="L41" s="17"/>
      <c r="M41" s="12" t="s">
        <v>250</v>
      </c>
      <c r="N41" s="19" t="s">
        <v>20</v>
      </c>
      <c r="O41" s="30"/>
      <c r="P41" s="178">
        <v>1850</v>
      </c>
      <c r="Q41" s="45"/>
      <c r="R41" s="17"/>
      <c r="S41" s="12"/>
      <c r="T41" s="19" t="s">
        <v>20</v>
      </c>
      <c r="U41" s="30" t="s">
        <v>270</v>
      </c>
      <c r="V41" s="179">
        <v>1100</v>
      </c>
      <c r="W41" s="49"/>
      <c r="X41" s="17"/>
      <c r="Y41" s="30" t="s">
        <v>279</v>
      </c>
      <c r="Z41" s="19" t="s">
        <v>20</v>
      </c>
      <c r="AA41" s="30"/>
      <c r="AB41" s="179">
        <v>900</v>
      </c>
      <c r="AC41" s="49"/>
    </row>
    <row r="42" spans="1:29" ht="19.5" customHeight="1" thickBot="1">
      <c r="A42" s="12"/>
      <c r="B42" s="13" t="s">
        <v>20</v>
      </c>
      <c r="C42" s="13" t="s">
        <v>347</v>
      </c>
      <c r="D42" s="179">
        <v>1050</v>
      </c>
      <c r="E42" s="45"/>
      <c r="G42" s="12"/>
      <c r="H42" s="19" t="s">
        <v>20</v>
      </c>
      <c r="I42" s="13" t="s">
        <v>226</v>
      </c>
      <c r="J42" s="179">
        <v>300</v>
      </c>
      <c r="K42" s="45"/>
      <c r="L42" s="17"/>
      <c r="M42" s="12"/>
      <c r="N42" s="19" t="s">
        <v>20</v>
      </c>
      <c r="O42" s="13" t="s">
        <v>251</v>
      </c>
      <c r="P42" s="178">
        <v>900</v>
      </c>
      <c r="Q42" s="45"/>
      <c r="R42" s="17"/>
      <c r="S42" s="12"/>
      <c r="T42" s="19" t="s">
        <v>20</v>
      </c>
      <c r="U42" s="13" t="s">
        <v>313</v>
      </c>
      <c r="V42" s="179">
        <v>250</v>
      </c>
      <c r="W42" s="49"/>
      <c r="X42" s="17"/>
      <c r="Y42" s="12"/>
      <c r="Z42" s="19" t="s">
        <v>20</v>
      </c>
      <c r="AA42" s="13" t="s">
        <v>280</v>
      </c>
      <c r="AB42" s="179">
        <v>350</v>
      </c>
      <c r="AC42" s="49"/>
    </row>
    <row r="43" spans="1:29" ht="19.5" customHeight="1" thickBot="1">
      <c r="A43" s="12"/>
      <c r="B43" s="13" t="s">
        <v>20</v>
      </c>
      <c r="C43" s="13" t="s">
        <v>110</v>
      </c>
      <c r="D43" s="179">
        <v>750</v>
      </c>
      <c r="E43" s="45"/>
      <c r="G43" s="12"/>
      <c r="H43" s="19" t="s">
        <v>20</v>
      </c>
      <c r="I43" s="13" t="s">
        <v>123</v>
      </c>
      <c r="J43" s="179">
        <v>700</v>
      </c>
      <c r="K43" s="45"/>
      <c r="L43" s="17"/>
      <c r="M43" s="12"/>
      <c r="N43" s="19" t="s">
        <v>20</v>
      </c>
      <c r="O43" s="13" t="s">
        <v>252</v>
      </c>
      <c r="P43" s="178">
        <v>600</v>
      </c>
      <c r="Q43" s="45"/>
      <c r="R43" s="17"/>
      <c r="S43" s="12"/>
      <c r="T43" s="19" t="s">
        <v>20</v>
      </c>
      <c r="U43" s="13" t="s">
        <v>271</v>
      </c>
      <c r="V43" s="179">
        <v>700</v>
      </c>
      <c r="W43" s="49"/>
      <c r="X43" s="17"/>
      <c r="Y43" s="12"/>
      <c r="Z43" s="19" t="s">
        <v>20</v>
      </c>
      <c r="AA43" s="13" t="s">
        <v>319</v>
      </c>
      <c r="AB43" s="179">
        <v>700</v>
      </c>
      <c r="AC43" s="49"/>
    </row>
    <row r="44" spans="1:29" ht="19.5" customHeight="1" thickBot="1">
      <c r="A44" s="12"/>
      <c r="B44" s="13" t="s">
        <v>20</v>
      </c>
      <c r="C44" s="13" t="s">
        <v>348</v>
      </c>
      <c r="D44" s="179">
        <v>2500</v>
      </c>
      <c r="G44" s="31"/>
      <c r="H44" s="19" t="s">
        <v>20</v>
      </c>
      <c r="I44" s="32" t="s">
        <v>227</v>
      </c>
      <c r="J44" s="209">
        <v>250</v>
      </c>
      <c r="L44" s="17"/>
      <c r="M44" s="31"/>
      <c r="N44" s="19" t="s">
        <v>20</v>
      </c>
      <c r="O44" s="32" t="s">
        <v>253</v>
      </c>
      <c r="P44" s="183">
        <v>300</v>
      </c>
      <c r="R44" s="17"/>
      <c r="S44" s="31"/>
      <c r="T44" s="19" t="s">
        <v>20</v>
      </c>
      <c r="U44" s="32" t="s">
        <v>272</v>
      </c>
      <c r="V44" s="189">
        <v>750</v>
      </c>
      <c r="W44" s="50"/>
      <c r="X44" s="17"/>
      <c r="Y44" s="31"/>
      <c r="Z44" s="19" t="s">
        <v>20</v>
      </c>
      <c r="AA44" s="32" t="s">
        <v>281</v>
      </c>
      <c r="AB44" s="189">
        <v>350</v>
      </c>
      <c r="AC44" s="50"/>
    </row>
    <row r="45" spans="1:29" ht="19.5" customHeight="1" thickBot="1">
      <c r="A45" s="35"/>
      <c r="B45" s="23" t="s">
        <v>20</v>
      </c>
      <c r="C45" s="23" t="s">
        <v>349</v>
      </c>
      <c r="D45" s="192">
        <v>1150</v>
      </c>
      <c r="E45" s="26">
        <f>SUM(D38:D45)</f>
        <v>6950</v>
      </c>
      <c r="G45" s="35"/>
      <c r="H45" s="19" t="s">
        <v>20</v>
      </c>
      <c r="I45" s="23" t="s">
        <v>228</v>
      </c>
      <c r="J45" s="192">
        <v>250</v>
      </c>
      <c r="K45" s="26">
        <f>SUM(J38:J45)</f>
        <v>3250</v>
      </c>
      <c r="L45" s="17"/>
      <c r="M45" s="35"/>
      <c r="N45" s="19" t="s">
        <v>20</v>
      </c>
      <c r="O45" s="253" t="s">
        <v>254</v>
      </c>
      <c r="P45" s="191">
        <v>950</v>
      </c>
      <c r="Q45" s="26">
        <f>SUM(P38:P45)</f>
        <v>6350</v>
      </c>
      <c r="R45" s="17"/>
      <c r="S45" s="35"/>
      <c r="T45" s="19" t="s">
        <v>20</v>
      </c>
      <c r="U45" s="23" t="s">
        <v>273</v>
      </c>
      <c r="V45" s="192">
        <v>1000</v>
      </c>
      <c r="W45" s="26">
        <f>SUM(V38:V45)</f>
        <v>6000</v>
      </c>
      <c r="X45" s="17"/>
      <c r="Y45" s="35"/>
      <c r="Z45" s="19" t="s">
        <v>20</v>
      </c>
      <c r="AA45" s="23" t="s">
        <v>354</v>
      </c>
      <c r="AB45" s="192">
        <v>50</v>
      </c>
      <c r="AC45" s="26">
        <f>SUM(AB38:AB45)</f>
        <v>6150</v>
      </c>
    </row>
    <row r="46" spans="1:29" ht="19.5" customHeight="1">
      <c r="A46" s="27" t="s">
        <v>70</v>
      </c>
      <c r="B46" s="19" t="s">
        <v>21</v>
      </c>
      <c r="C46" s="19"/>
      <c r="D46" s="184">
        <v>500</v>
      </c>
      <c r="E46" s="45"/>
      <c r="G46" s="248" t="s">
        <v>220</v>
      </c>
      <c r="H46" s="19" t="s">
        <v>21</v>
      </c>
      <c r="I46" s="19"/>
      <c r="J46" s="184">
        <v>1950</v>
      </c>
      <c r="K46" s="45"/>
      <c r="L46" s="17"/>
      <c r="M46" s="27" t="s">
        <v>255</v>
      </c>
      <c r="N46" s="19" t="s">
        <v>21</v>
      </c>
      <c r="O46" s="19"/>
      <c r="P46" s="184">
        <v>2850</v>
      </c>
      <c r="Q46" s="45"/>
      <c r="R46" s="17"/>
      <c r="S46" s="27" t="s">
        <v>88</v>
      </c>
      <c r="T46" s="19" t="s">
        <v>21</v>
      </c>
      <c r="U46" s="19"/>
      <c r="V46" s="184">
        <v>800</v>
      </c>
      <c r="W46" s="49"/>
      <c r="X46" s="17"/>
      <c r="Y46" s="256" t="s">
        <v>283</v>
      </c>
      <c r="Z46" s="19" t="s">
        <v>21</v>
      </c>
      <c r="AA46" s="19"/>
      <c r="AB46" s="184">
        <v>50</v>
      </c>
      <c r="AC46" s="49"/>
    </row>
    <row r="47" spans="1:29" ht="19.5" customHeight="1">
      <c r="A47" s="12" t="s">
        <v>72</v>
      </c>
      <c r="B47" s="13" t="s">
        <v>21</v>
      </c>
      <c r="C47" s="13"/>
      <c r="D47" s="178">
        <v>100</v>
      </c>
      <c r="E47" s="45"/>
      <c r="G47" s="38" t="s">
        <v>229</v>
      </c>
      <c r="H47" s="13" t="s">
        <v>21</v>
      </c>
      <c r="I47" s="13"/>
      <c r="J47" s="178">
        <v>700</v>
      </c>
      <c r="K47" s="45"/>
      <c r="L47" s="17"/>
      <c r="M47" s="38" t="s">
        <v>256</v>
      </c>
      <c r="N47" s="13" t="s">
        <v>21</v>
      </c>
      <c r="O47" s="13"/>
      <c r="P47" s="178">
        <v>1150</v>
      </c>
      <c r="Q47" s="45"/>
      <c r="R47" s="17"/>
      <c r="S47" s="38" t="s">
        <v>141</v>
      </c>
      <c r="T47" s="13" t="s">
        <v>21</v>
      </c>
      <c r="U47" s="13"/>
      <c r="V47" s="178">
        <v>800</v>
      </c>
      <c r="W47" s="49"/>
      <c r="X47" s="17"/>
      <c r="Y47" s="38" t="s">
        <v>136</v>
      </c>
      <c r="Z47" s="13" t="s">
        <v>21</v>
      </c>
      <c r="AA47" s="13"/>
      <c r="AB47" s="178">
        <v>2500</v>
      </c>
      <c r="AC47" s="49"/>
    </row>
    <row r="48" spans="1:29" ht="19.5" customHeight="1">
      <c r="A48" s="38" t="s">
        <v>103</v>
      </c>
      <c r="B48" s="13" t="s">
        <v>21</v>
      </c>
      <c r="C48" s="13"/>
      <c r="D48" s="178">
        <v>300</v>
      </c>
      <c r="E48" s="45"/>
      <c r="G48" s="38" t="s">
        <v>230</v>
      </c>
      <c r="H48" s="13" t="s">
        <v>21</v>
      </c>
      <c r="I48" s="13"/>
      <c r="J48" s="178">
        <v>1250</v>
      </c>
      <c r="K48" s="45"/>
      <c r="L48" s="17"/>
      <c r="M48" s="38" t="s">
        <v>257</v>
      </c>
      <c r="N48" s="13" t="s">
        <v>21</v>
      </c>
      <c r="P48" s="178">
        <v>1850</v>
      </c>
      <c r="Q48" s="45"/>
      <c r="R48" s="17"/>
      <c r="S48" s="38" t="s">
        <v>142</v>
      </c>
      <c r="T48" s="13" t="s">
        <v>21</v>
      </c>
      <c r="U48" s="13"/>
      <c r="V48" s="178">
        <v>2200</v>
      </c>
      <c r="W48" s="50"/>
      <c r="X48" s="17"/>
      <c r="Y48" s="38" t="s">
        <v>140</v>
      </c>
      <c r="Z48" s="13" t="s">
        <v>21</v>
      </c>
      <c r="AA48" s="13"/>
      <c r="AB48" s="178">
        <v>1100</v>
      </c>
      <c r="AC48" s="50"/>
    </row>
    <row r="49" spans="1:29" ht="19.5" customHeight="1">
      <c r="A49" s="12" t="s">
        <v>71</v>
      </c>
      <c r="B49" s="13" t="s">
        <v>21</v>
      </c>
      <c r="C49" s="13"/>
      <c r="D49" s="178">
        <v>400</v>
      </c>
      <c r="E49" s="45"/>
      <c r="G49" s="180"/>
      <c r="H49" s="181" t="s">
        <v>21</v>
      </c>
      <c r="I49" s="181" t="s">
        <v>231</v>
      </c>
      <c r="J49" s="178">
        <v>550</v>
      </c>
      <c r="K49" s="45"/>
      <c r="L49" s="17"/>
      <c r="M49" s="254" t="s">
        <v>258</v>
      </c>
      <c r="N49" s="13" t="s">
        <v>21</v>
      </c>
      <c r="O49" s="13"/>
      <c r="P49" s="178">
        <v>2000</v>
      </c>
      <c r="Q49" s="45"/>
      <c r="R49" s="17"/>
      <c r="S49" s="193"/>
      <c r="T49" s="13" t="s">
        <v>21</v>
      </c>
      <c r="U49" s="13" t="s">
        <v>314</v>
      </c>
      <c r="V49" s="178">
        <v>2000</v>
      </c>
      <c r="W49" s="49"/>
      <c r="X49" s="17"/>
      <c r="Y49" s="193" t="s">
        <v>284</v>
      </c>
      <c r="Z49" s="13" t="s">
        <v>21</v>
      </c>
      <c r="AA49" s="13"/>
      <c r="AB49" s="178">
        <v>600</v>
      </c>
      <c r="AC49" s="49"/>
    </row>
    <row r="50" spans="1:29" ht="19.5" customHeight="1">
      <c r="A50" s="12"/>
      <c r="B50" s="13" t="s">
        <v>21</v>
      </c>
      <c r="C50" s="13" t="s">
        <v>212</v>
      </c>
      <c r="D50" s="178">
        <v>1350</v>
      </c>
      <c r="E50" s="45"/>
      <c r="G50" s="12"/>
      <c r="H50" s="13" t="s">
        <v>21</v>
      </c>
      <c r="I50" s="13" t="s">
        <v>232</v>
      </c>
      <c r="J50" s="178">
        <v>1200</v>
      </c>
      <c r="K50" s="51"/>
      <c r="L50" s="17"/>
      <c r="M50" s="12" t="s">
        <v>259</v>
      </c>
      <c r="N50" s="13" t="s">
        <v>21</v>
      </c>
      <c r="O50" s="13"/>
      <c r="P50" s="178">
        <v>1500</v>
      </c>
      <c r="Q50" s="45"/>
      <c r="R50" s="17"/>
      <c r="S50" s="12"/>
      <c r="T50" s="13" t="s">
        <v>21</v>
      </c>
      <c r="U50" s="13" t="s">
        <v>275</v>
      </c>
      <c r="V50" s="178">
        <v>1500</v>
      </c>
      <c r="W50" s="49"/>
      <c r="X50" s="17"/>
      <c r="Y50" s="12"/>
      <c r="Z50" s="13" t="s">
        <v>21</v>
      </c>
      <c r="AA50" s="13" t="s">
        <v>285</v>
      </c>
      <c r="AB50" s="178">
        <v>500</v>
      </c>
      <c r="AC50" s="49"/>
    </row>
    <row r="51" spans="1:29" ht="19.5" customHeight="1">
      <c r="A51" s="12"/>
      <c r="B51" s="13" t="s">
        <v>21</v>
      </c>
      <c r="C51" s="13" t="s">
        <v>310</v>
      </c>
      <c r="D51" s="178">
        <v>550</v>
      </c>
      <c r="E51" s="45"/>
      <c r="G51" s="12"/>
      <c r="H51" s="13" t="s">
        <v>21</v>
      </c>
      <c r="I51" s="13" t="s">
        <v>233</v>
      </c>
      <c r="J51" s="178">
        <v>150</v>
      </c>
      <c r="K51" s="45"/>
      <c r="L51" s="17"/>
      <c r="M51" s="12"/>
      <c r="N51" s="13" t="s">
        <v>21</v>
      </c>
      <c r="O51" s="13" t="s">
        <v>260</v>
      </c>
      <c r="P51" s="178">
        <v>1000</v>
      </c>
      <c r="Q51" s="45"/>
      <c r="R51" s="17"/>
      <c r="S51" s="12"/>
      <c r="T51" s="13" t="s">
        <v>21</v>
      </c>
      <c r="U51" s="13" t="s">
        <v>351</v>
      </c>
      <c r="V51" s="178">
        <v>700</v>
      </c>
      <c r="W51" s="49"/>
      <c r="X51" s="17"/>
      <c r="Y51" s="12"/>
      <c r="Z51" s="13" t="s">
        <v>21</v>
      </c>
      <c r="AA51" s="13" t="s">
        <v>286</v>
      </c>
      <c r="AB51" s="178">
        <v>200</v>
      </c>
      <c r="AC51" s="49"/>
    </row>
    <row r="52" spans="1:29" ht="19.5" customHeight="1" thickBot="1">
      <c r="A52" s="12"/>
      <c r="B52" s="13" t="s">
        <v>21</v>
      </c>
      <c r="C52" s="13" t="s">
        <v>213</v>
      </c>
      <c r="D52" s="178">
        <v>2950</v>
      </c>
      <c r="E52" s="45"/>
      <c r="G52" s="12"/>
      <c r="H52" s="13" t="s">
        <v>21</v>
      </c>
      <c r="I52" s="13" t="s">
        <v>234</v>
      </c>
      <c r="J52" s="178">
        <v>400</v>
      </c>
      <c r="K52" s="45"/>
      <c r="L52" s="17"/>
      <c r="M52" s="12"/>
      <c r="N52" s="13" t="s">
        <v>21</v>
      </c>
      <c r="O52" s="13" t="s">
        <v>261</v>
      </c>
      <c r="P52" s="178">
        <v>1950</v>
      </c>
      <c r="Q52" s="45"/>
      <c r="R52" s="17"/>
      <c r="S52" s="12"/>
      <c r="T52" s="13" t="s">
        <v>21</v>
      </c>
      <c r="U52" s="13" t="s">
        <v>276</v>
      </c>
      <c r="V52" s="178">
        <v>1900</v>
      </c>
      <c r="W52" s="49"/>
      <c r="X52" s="17"/>
      <c r="Y52" s="12"/>
      <c r="Z52" s="13" t="s">
        <v>21</v>
      </c>
      <c r="AA52" s="13" t="s">
        <v>355</v>
      </c>
      <c r="AB52" s="178">
        <v>350</v>
      </c>
      <c r="AC52" s="49"/>
    </row>
    <row r="53" spans="1:29" ht="19.5" customHeight="1" thickBot="1">
      <c r="A53" s="35"/>
      <c r="B53" s="23" t="s">
        <v>21</v>
      </c>
      <c r="C53" s="23" t="s">
        <v>274</v>
      </c>
      <c r="D53" s="191">
        <v>700</v>
      </c>
      <c r="E53" s="36">
        <f>SUM(D46:D53)</f>
        <v>6850</v>
      </c>
      <c r="G53" s="35"/>
      <c r="H53" s="23" t="s">
        <v>21</v>
      </c>
      <c r="I53" s="23" t="s">
        <v>235</v>
      </c>
      <c r="J53" s="191">
        <v>300</v>
      </c>
      <c r="K53" s="26">
        <f>SUM(J46:J53)</f>
        <v>6500</v>
      </c>
      <c r="L53" s="17"/>
      <c r="M53" s="35"/>
      <c r="N53" s="23" t="s">
        <v>21</v>
      </c>
      <c r="O53" s="23" t="s">
        <v>262</v>
      </c>
      <c r="P53" s="191">
        <v>1500</v>
      </c>
      <c r="Q53" s="26">
        <f>SUM(P46:P53)</f>
        <v>13800</v>
      </c>
      <c r="R53" s="17"/>
      <c r="S53" s="35"/>
      <c r="T53" s="23" t="s">
        <v>21</v>
      </c>
      <c r="U53" s="23" t="s">
        <v>315</v>
      </c>
      <c r="V53" s="191">
        <v>400</v>
      </c>
      <c r="W53" s="26">
        <f>SUM(V46:V53)</f>
        <v>10300</v>
      </c>
      <c r="X53" s="17"/>
      <c r="Y53" s="35"/>
      <c r="Z53" s="23" t="s">
        <v>21</v>
      </c>
      <c r="AA53" s="23" t="s">
        <v>287</v>
      </c>
      <c r="AB53" s="191">
        <v>400</v>
      </c>
      <c r="AC53" s="26">
        <f>SUM(AB46:AB53)</f>
        <v>5700</v>
      </c>
    </row>
    <row r="54" spans="1:29" ht="19.5" customHeight="1">
      <c r="A54" s="197" t="s">
        <v>73</v>
      </c>
      <c r="B54" s="195" t="s">
        <v>22</v>
      </c>
      <c r="C54" s="195"/>
      <c r="D54" s="250">
        <v>17300</v>
      </c>
      <c r="E54" s="45"/>
      <c r="G54" s="193" t="s">
        <v>236</v>
      </c>
      <c r="H54" s="181" t="s">
        <v>22</v>
      </c>
      <c r="I54" s="181"/>
      <c r="J54" s="250">
        <v>2150</v>
      </c>
      <c r="K54" s="45"/>
      <c r="L54" s="17"/>
      <c r="M54" s="27" t="s">
        <v>263</v>
      </c>
      <c r="N54" s="19" t="s">
        <v>22</v>
      </c>
      <c r="O54" s="19"/>
      <c r="P54" s="184">
        <v>2600</v>
      </c>
      <c r="Q54" s="45"/>
      <c r="R54" s="17"/>
      <c r="S54" s="194"/>
      <c r="T54" s="195" t="s">
        <v>22</v>
      </c>
      <c r="U54" s="217" t="s">
        <v>352</v>
      </c>
      <c r="V54" s="196">
        <v>200</v>
      </c>
      <c r="W54" s="49"/>
      <c r="X54" s="17"/>
      <c r="Y54" s="194" t="s">
        <v>288</v>
      </c>
      <c r="Z54" s="195" t="s">
        <v>22</v>
      </c>
      <c r="AA54" s="217"/>
      <c r="AB54" s="196">
        <v>7500</v>
      </c>
      <c r="AC54" s="49"/>
    </row>
    <row r="55" spans="1:29" ht="19.5" customHeight="1">
      <c r="A55" s="180" t="s">
        <v>74</v>
      </c>
      <c r="B55" s="181" t="s">
        <v>22</v>
      </c>
      <c r="C55" s="181"/>
      <c r="D55" s="182">
        <v>1050</v>
      </c>
      <c r="E55" s="45"/>
      <c r="G55" s="193" t="s">
        <v>237</v>
      </c>
      <c r="H55" s="181" t="s">
        <v>22</v>
      </c>
      <c r="I55" s="181"/>
      <c r="J55" s="182">
        <v>10200</v>
      </c>
      <c r="K55" s="45"/>
      <c r="L55" s="17"/>
      <c r="M55" s="12"/>
      <c r="N55" s="13" t="s">
        <v>22</v>
      </c>
      <c r="O55" s="13" t="s">
        <v>264</v>
      </c>
      <c r="P55" s="178">
        <v>15600</v>
      </c>
      <c r="Q55" s="45"/>
      <c r="R55" s="17"/>
      <c r="S55" s="257" t="s">
        <v>145</v>
      </c>
      <c r="T55" s="181" t="s">
        <v>22</v>
      </c>
      <c r="U55" s="218"/>
      <c r="V55" s="182">
        <v>3500</v>
      </c>
      <c r="W55" s="49"/>
      <c r="X55" s="17"/>
      <c r="Y55" s="257" t="s">
        <v>289</v>
      </c>
      <c r="Z55" s="181" t="s">
        <v>22</v>
      </c>
      <c r="AA55" s="218"/>
      <c r="AB55" s="182">
        <v>5000</v>
      </c>
      <c r="AC55" s="49"/>
    </row>
    <row r="56" spans="1:29" ht="19.5" customHeight="1">
      <c r="A56" s="12"/>
      <c r="B56" s="13" t="s">
        <v>22</v>
      </c>
      <c r="C56" s="13" t="s">
        <v>214</v>
      </c>
      <c r="D56" s="182">
        <v>20500</v>
      </c>
      <c r="E56" s="45"/>
      <c r="G56" s="12"/>
      <c r="H56" s="13" t="s">
        <v>22</v>
      </c>
      <c r="I56" s="13" t="s">
        <v>238</v>
      </c>
      <c r="J56" s="182">
        <v>22050</v>
      </c>
      <c r="K56" s="45"/>
      <c r="L56" s="17"/>
      <c r="M56" s="12"/>
      <c r="N56" s="13" t="s">
        <v>22</v>
      </c>
      <c r="O56" s="13" t="s">
        <v>265</v>
      </c>
      <c r="P56" s="178">
        <v>18500</v>
      </c>
      <c r="Q56" s="45"/>
      <c r="R56" s="17"/>
      <c r="S56" s="12"/>
      <c r="T56" s="13" t="s">
        <v>22</v>
      </c>
      <c r="U56" s="29" t="s">
        <v>277</v>
      </c>
      <c r="V56" s="178">
        <v>4000</v>
      </c>
      <c r="W56" s="49"/>
      <c r="X56" s="17"/>
      <c r="Y56" s="12"/>
      <c r="Z56" s="13" t="s">
        <v>22</v>
      </c>
      <c r="AA56" s="29" t="s">
        <v>320</v>
      </c>
      <c r="AB56" s="178">
        <v>9050</v>
      </c>
      <c r="AC56" s="49"/>
    </row>
    <row r="57" spans="1:29" ht="19.5" customHeight="1">
      <c r="A57" s="12"/>
      <c r="B57" s="13" t="s">
        <v>22</v>
      </c>
      <c r="C57" s="30" t="s">
        <v>215</v>
      </c>
      <c r="D57" s="182">
        <v>8050</v>
      </c>
      <c r="E57" s="45"/>
      <c r="G57" s="12"/>
      <c r="H57" s="13" t="s">
        <v>22</v>
      </c>
      <c r="I57" s="30" t="s">
        <v>239</v>
      </c>
      <c r="J57" s="182">
        <v>2150</v>
      </c>
      <c r="K57" s="45"/>
      <c r="L57" s="17"/>
      <c r="M57" s="12"/>
      <c r="N57" s="13" t="s">
        <v>22</v>
      </c>
      <c r="O57" s="13" t="s">
        <v>266</v>
      </c>
      <c r="P57" s="178">
        <v>2000</v>
      </c>
      <c r="Q57" s="45"/>
      <c r="R57" s="17"/>
      <c r="S57" s="229"/>
      <c r="T57" s="13" t="s">
        <v>22</v>
      </c>
      <c r="U57" s="259" t="s">
        <v>316</v>
      </c>
      <c r="V57" s="178">
        <v>2250</v>
      </c>
      <c r="W57" s="49"/>
      <c r="X57" s="17"/>
      <c r="Y57" s="229"/>
      <c r="Z57" s="13" t="s">
        <v>22</v>
      </c>
      <c r="AA57" s="20" t="s">
        <v>290</v>
      </c>
      <c r="AB57" s="178">
        <v>3900</v>
      </c>
      <c r="AC57" s="49"/>
    </row>
    <row r="58" spans="1:29" ht="19.5" customHeight="1" thickBot="1">
      <c r="A58" s="12"/>
      <c r="B58" s="13" t="s">
        <v>22</v>
      </c>
      <c r="C58" s="30" t="s">
        <v>96</v>
      </c>
      <c r="D58" s="182">
        <v>2050</v>
      </c>
      <c r="E58" s="45"/>
      <c r="G58" s="12"/>
      <c r="H58" s="13" t="s">
        <v>22</v>
      </c>
      <c r="I58" s="30" t="s">
        <v>240</v>
      </c>
      <c r="J58" s="182">
        <v>6450</v>
      </c>
      <c r="K58" s="45"/>
      <c r="L58" s="17"/>
      <c r="M58" s="12"/>
      <c r="N58" s="13" t="s">
        <v>22</v>
      </c>
      <c r="O58" s="255" t="s">
        <v>267</v>
      </c>
      <c r="P58" s="178">
        <v>200</v>
      </c>
      <c r="Q58" s="45"/>
      <c r="R58" s="17"/>
      <c r="S58" s="229"/>
      <c r="T58" s="13" t="s">
        <v>22</v>
      </c>
      <c r="U58" s="20" t="s">
        <v>353</v>
      </c>
      <c r="V58" s="178">
        <v>1500</v>
      </c>
      <c r="W58" s="49"/>
      <c r="X58" s="17"/>
      <c r="Y58" s="229"/>
      <c r="Z58" s="13" t="s">
        <v>22</v>
      </c>
      <c r="AA58" s="20" t="s">
        <v>291</v>
      </c>
      <c r="AB58" s="178">
        <v>950</v>
      </c>
      <c r="AC58" s="49"/>
    </row>
    <row r="59" spans="1:29" ht="19.5" customHeight="1" thickBot="1">
      <c r="A59" s="35"/>
      <c r="B59" s="23" t="s">
        <v>22</v>
      </c>
      <c r="C59" s="23" t="s">
        <v>216</v>
      </c>
      <c r="D59" s="251">
        <v>500</v>
      </c>
      <c r="E59" s="36">
        <f>SUM(D54:D59)</f>
        <v>49450</v>
      </c>
      <c r="G59" s="35"/>
      <c r="H59" s="23" t="s">
        <v>22</v>
      </c>
      <c r="I59" s="23" t="s">
        <v>371</v>
      </c>
      <c r="J59" s="251">
        <v>10000</v>
      </c>
      <c r="K59" s="26">
        <f>SUM(J54:J59)</f>
        <v>53000</v>
      </c>
      <c r="L59" s="17"/>
      <c r="M59" s="35"/>
      <c r="N59" s="23" t="s">
        <v>22</v>
      </c>
      <c r="O59" s="237" t="s">
        <v>311</v>
      </c>
      <c r="P59" s="238">
        <v>900</v>
      </c>
      <c r="Q59" s="26">
        <f>SUM(P54:P59)</f>
        <v>39800</v>
      </c>
      <c r="R59" s="17"/>
      <c r="S59" s="230"/>
      <c r="T59" s="23" t="s">
        <v>22</v>
      </c>
      <c r="U59" s="231" t="s">
        <v>317</v>
      </c>
      <c r="V59" s="183">
        <v>300</v>
      </c>
      <c r="W59" s="26">
        <f>SUM(V54:V59)</f>
        <v>11750</v>
      </c>
      <c r="X59" s="17"/>
      <c r="Y59" s="230"/>
      <c r="Z59" s="23" t="s">
        <v>22</v>
      </c>
      <c r="AA59" s="231" t="s">
        <v>356</v>
      </c>
      <c r="AB59" s="183">
        <v>900</v>
      </c>
      <c r="AC59" s="26">
        <f>SUM(AB54:AB59)</f>
        <v>27300</v>
      </c>
    </row>
    <row r="60" spans="1:30" ht="19.5" customHeight="1" thickTop="1">
      <c r="A60" s="344" t="s">
        <v>5</v>
      </c>
      <c r="B60" s="344"/>
      <c r="C60" s="21">
        <v>2050</v>
      </c>
      <c r="D60" s="201" t="s">
        <v>6</v>
      </c>
      <c r="E60" s="202">
        <f>(E59+E53+E45+E37+C60)-C61</f>
        <v>64550</v>
      </c>
      <c r="F60" s="224">
        <f>E60/1936.27</f>
        <v>33.337292836226354</v>
      </c>
      <c r="G60" s="344" t="s">
        <v>5</v>
      </c>
      <c r="H60" s="344"/>
      <c r="I60" s="21">
        <v>250</v>
      </c>
      <c r="J60" s="249" t="s">
        <v>6</v>
      </c>
      <c r="K60" s="202">
        <f>(K59+K53+K45+K37+I60)-I61</f>
        <v>67100</v>
      </c>
      <c r="L60" s="224">
        <f>K60/1936.27</f>
        <v>34.65425792890454</v>
      </c>
      <c r="M60" s="344" t="s">
        <v>5</v>
      </c>
      <c r="N60" s="344"/>
      <c r="O60" s="21">
        <v>150</v>
      </c>
      <c r="P60" s="201" t="s">
        <v>6</v>
      </c>
      <c r="Q60" s="202">
        <f>(Q59+Q53+Q45+Q37+O60)-O61</f>
        <v>60800</v>
      </c>
      <c r="R60" s="224">
        <f>Q60/1936.27</f>
        <v>31.400579464640778</v>
      </c>
      <c r="S60" s="344" t="s">
        <v>5</v>
      </c>
      <c r="T60" s="344"/>
      <c r="U60" s="21">
        <f>16500+950+500+8200</f>
        <v>26150</v>
      </c>
      <c r="V60" s="203" t="s">
        <v>6</v>
      </c>
      <c r="W60" s="202">
        <f>(W59+W53+W45+W37+U60)-U61</f>
        <v>49150</v>
      </c>
      <c r="X60" s="224">
        <f>W60/1936.27</f>
        <v>25.38385659024826</v>
      </c>
      <c r="Y60" s="344" t="s">
        <v>5</v>
      </c>
      <c r="Z60" s="344"/>
      <c r="AA60" s="21">
        <f>3900+950+300</f>
        <v>5150</v>
      </c>
      <c r="AB60" s="201" t="s">
        <v>6</v>
      </c>
      <c r="AC60" s="202">
        <f>(AC59+AC53+AC45+AC37+AA60)-AA61</f>
        <v>42800</v>
      </c>
      <c r="AD60" s="224">
        <f>AC60/1936.27</f>
        <v>22.10435528103002</v>
      </c>
    </row>
    <row r="61" spans="1:31" ht="19.5" customHeight="1" thickBot="1">
      <c r="A61" s="341" t="s">
        <v>7</v>
      </c>
      <c r="B61" s="341"/>
      <c r="C61" s="21">
        <v>1550</v>
      </c>
      <c r="D61" s="204" t="s">
        <v>8</v>
      </c>
      <c r="E61" s="205">
        <f>80000-E60</f>
        <v>15450</v>
      </c>
      <c r="F61" s="225">
        <f>E61/1936.27</f>
        <v>7.979259090932566</v>
      </c>
      <c r="G61" s="341" t="s">
        <v>7</v>
      </c>
      <c r="H61" s="341"/>
      <c r="I61" s="21">
        <v>250</v>
      </c>
      <c r="J61" s="206" t="s">
        <v>8</v>
      </c>
      <c r="K61" s="205">
        <f>80000-K60</f>
        <v>12900</v>
      </c>
      <c r="L61" s="225">
        <f>K61/1936.27</f>
        <v>6.662293998254376</v>
      </c>
      <c r="M61" s="341" t="s">
        <v>7</v>
      </c>
      <c r="N61" s="341"/>
      <c r="O61" s="21">
        <v>200</v>
      </c>
      <c r="P61" s="204" t="s">
        <v>8</v>
      </c>
      <c r="Q61" s="205">
        <f>80000-Q60</f>
        <v>19200</v>
      </c>
      <c r="R61" s="225">
        <f>Q61/1936.27</f>
        <v>9.915972462518141</v>
      </c>
      <c r="S61" s="341" t="s">
        <v>7</v>
      </c>
      <c r="T61" s="341"/>
      <c r="U61" s="21">
        <f>5000+800+450+300</f>
        <v>6550</v>
      </c>
      <c r="V61" s="206" t="s">
        <v>8</v>
      </c>
      <c r="W61" s="205">
        <f>80000-W60</f>
        <v>30850</v>
      </c>
      <c r="X61" s="225">
        <f>W61/1936.27</f>
        <v>15.932695336910658</v>
      </c>
      <c r="Y61" s="341" t="s">
        <v>7</v>
      </c>
      <c r="Z61" s="341"/>
      <c r="AA61" s="21">
        <f>2250+450+650</f>
        <v>3350</v>
      </c>
      <c r="AB61" s="204" t="s">
        <v>8</v>
      </c>
      <c r="AC61" s="205">
        <f>80000-AC60</f>
        <v>37200</v>
      </c>
      <c r="AD61" s="225">
        <f>AC61/1936.27</f>
        <v>19.2121966461289</v>
      </c>
      <c r="AE61" s="52"/>
    </row>
    <row r="62" spans="1:25" ht="17.25" thickBot="1" thickTop="1">
      <c r="A62" s="53" t="s">
        <v>12</v>
      </c>
      <c r="C62" s="54">
        <f ca="1">TODAY()</f>
        <v>38543</v>
      </c>
      <c r="D62" s="210"/>
      <c r="G62" s="338" t="s">
        <v>210</v>
      </c>
      <c r="H62" s="338"/>
      <c r="I62" s="338"/>
      <c r="L62" s="33" t="s">
        <v>13</v>
      </c>
      <c r="Q62" s="55"/>
      <c r="S62" s="56" t="s">
        <v>14</v>
      </c>
      <c r="T62" s="33"/>
      <c r="W62" s="57" t="s">
        <v>15</v>
      </c>
      <c r="Y62" s="53"/>
    </row>
    <row r="63" ht="15.75" thickTop="1">
      <c r="X63" s="224"/>
    </row>
    <row r="67" spans="9:11" ht="18.75">
      <c r="I67" s="58"/>
      <c r="J67" s="212"/>
      <c r="K67" s="58"/>
    </row>
    <row r="68" spans="9:11" ht="12.75">
      <c r="I68" s="59"/>
      <c r="J68" s="213"/>
      <c r="K68" s="59"/>
    </row>
    <row r="69" spans="9:11" ht="14.25">
      <c r="I69" s="60"/>
      <c r="J69" s="214"/>
      <c r="K69" s="60"/>
    </row>
    <row r="70" spans="9:11" ht="12.75">
      <c r="I70" s="59"/>
      <c r="J70" s="213"/>
      <c r="K70" s="59"/>
    </row>
    <row r="71" spans="1:6" ht="12.75">
      <c r="A71" s="61"/>
      <c r="B71" s="61"/>
      <c r="C71" s="61"/>
      <c r="D71" s="213"/>
      <c r="E71" s="61"/>
      <c r="F71" s="59"/>
    </row>
    <row r="72" ht="20.25" customHeight="1">
      <c r="A72" s="62"/>
    </row>
    <row r="73" spans="1:25" ht="20.25" customHeight="1">
      <c r="A73" s="62"/>
      <c r="C73" s="63"/>
      <c r="D73" s="215"/>
      <c r="E73" s="59"/>
      <c r="F73" s="59"/>
      <c r="V73" s="59"/>
      <c r="W73" s="61"/>
      <c r="X73" s="61"/>
      <c r="Y73" s="61"/>
    </row>
    <row r="74" spans="1:25" ht="20.25" customHeight="1">
      <c r="A74" s="62"/>
      <c r="C74" s="63"/>
      <c r="D74" s="215"/>
      <c r="E74" s="59"/>
      <c r="F74" s="59"/>
      <c r="V74" s="59"/>
      <c r="W74" s="61"/>
      <c r="X74" s="61"/>
      <c r="Y74" s="61"/>
    </row>
    <row r="75" spans="1:25" ht="20.25" customHeight="1">
      <c r="A75" s="62"/>
      <c r="C75" s="63"/>
      <c r="D75" s="215"/>
      <c r="E75" s="59"/>
      <c r="F75" s="59"/>
      <c r="V75" s="59"/>
      <c r="W75" s="61"/>
      <c r="X75" s="61"/>
      <c r="Y75" s="61"/>
    </row>
    <row r="76" spans="1:25" ht="20.25" customHeight="1">
      <c r="A76" s="62"/>
      <c r="V76" s="59"/>
      <c r="W76" s="61"/>
      <c r="X76" s="61"/>
      <c r="Y76" s="61"/>
    </row>
    <row r="77" spans="1:25" ht="20.25" customHeight="1">
      <c r="A77" s="62"/>
      <c r="C77" s="63"/>
      <c r="D77" s="215"/>
      <c r="E77" s="59"/>
      <c r="F77" s="59"/>
      <c r="V77" s="59"/>
      <c r="W77" s="61"/>
      <c r="X77" s="61"/>
      <c r="Y77" s="61"/>
    </row>
    <row r="78" spans="1:6" ht="20.25" customHeight="1">
      <c r="A78" s="62"/>
      <c r="C78" s="63"/>
      <c r="D78" s="215"/>
      <c r="E78" s="59"/>
      <c r="F78" s="59"/>
    </row>
    <row r="79" ht="20.25" customHeight="1">
      <c r="A79" s="64"/>
    </row>
    <row r="80" spans="1:6" ht="20.25" customHeight="1">
      <c r="A80" s="62"/>
      <c r="C80" s="63"/>
      <c r="D80" s="215"/>
      <c r="E80" s="59"/>
      <c r="F80" s="59"/>
    </row>
    <row r="81" spans="1:6" ht="20.25" customHeight="1">
      <c r="A81" s="62"/>
      <c r="C81" s="63"/>
      <c r="D81" s="215"/>
      <c r="E81" s="59"/>
      <c r="F81" s="59"/>
    </row>
  </sheetData>
  <mergeCells count="61">
    <mergeCell ref="O32:P32"/>
    <mergeCell ref="O33:P33"/>
    <mergeCell ref="C32:D32"/>
    <mergeCell ref="C33:D33"/>
    <mergeCell ref="I32:J32"/>
    <mergeCell ref="I33:J33"/>
    <mergeCell ref="A60:B60"/>
    <mergeCell ref="A61:B61"/>
    <mergeCell ref="G61:H61"/>
    <mergeCell ref="S60:T60"/>
    <mergeCell ref="S61:T61"/>
    <mergeCell ref="Y29:Z29"/>
    <mergeCell ref="Y30:Z30"/>
    <mergeCell ref="Y60:Z60"/>
    <mergeCell ref="Y61:Z61"/>
    <mergeCell ref="G1:H1"/>
    <mergeCell ref="G2:H2"/>
    <mergeCell ref="I1:J1"/>
    <mergeCell ref="I2:J2"/>
    <mergeCell ref="A1:B1"/>
    <mergeCell ref="A2:B2"/>
    <mergeCell ref="C1:D1"/>
    <mergeCell ref="C2:D2"/>
    <mergeCell ref="S32:T32"/>
    <mergeCell ref="S33:T33"/>
    <mergeCell ref="A29:B29"/>
    <mergeCell ref="A30:B30"/>
    <mergeCell ref="S29:T29"/>
    <mergeCell ref="S30:T30"/>
    <mergeCell ref="G29:H29"/>
    <mergeCell ref="G30:H30"/>
    <mergeCell ref="M29:N29"/>
    <mergeCell ref="M30:N30"/>
    <mergeCell ref="Y1:Z1"/>
    <mergeCell ref="U2:V2"/>
    <mergeCell ref="A33:B33"/>
    <mergeCell ref="Y32:Z32"/>
    <mergeCell ref="U33:V33"/>
    <mergeCell ref="A32:B32"/>
    <mergeCell ref="M1:N1"/>
    <mergeCell ref="M2:N2"/>
    <mergeCell ref="O1:P1"/>
    <mergeCell ref="O2:P2"/>
    <mergeCell ref="AA32:AB32"/>
    <mergeCell ref="Y33:Z33"/>
    <mergeCell ref="AA33:AB33"/>
    <mergeCell ref="S1:T1"/>
    <mergeCell ref="U1:V1"/>
    <mergeCell ref="S2:T2"/>
    <mergeCell ref="U32:V32"/>
    <mergeCell ref="AA1:AB1"/>
    <mergeCell ref="Y2:Z2"/>
    <mergeCell ref="AA2:AB2"/>
    <mergeCell ref="G62:I62"/>
    <mergeCell ref="M32:N32"/>
    <mergeCell ref="M61:N61"/>
    <mergeCell ref="G32:H32"/>
    <mergeCell ref="G33:H33"/>
    <mergeCell ref="M33:N33"/>
    <mergeCell ref="G60:H60"/>
    <mergeCell ref="M60:N60"/>
  </mergeCells>
  <hyperlinks>
    <hyperlink ref="O2:P2" r:id="rId1" display="fiorenza@trisaia.enea.it"/>
    <hyperlink ref="AA2" r:id="rId2" display="deangelis82@tin.it"/>
    <hyperlink ref="C33" r:id="rId3" display="clakk@tiscali.it"/>
    <hyperlink ref="I33" r:id="rId4" display="metalnik@virgilio.it"/>
  </hyperlinks>
  <printOptions horizontalCentered="1" verticalCentered="1"/>
  <pageMargins left="0" right="0" top="0.15748031496062992" bottom="0" header="0" footer="0"/>
  <pageSetup fitToHeight="1" fitToWidth="1" horizontalDpi="360" verticalDpi="360" orientation="landscape" paperSize="9" scale="37" r:id="rId6"/>
  <headerFooter alignWithMargins="0">
    <oddFooter>&amp;CFANTMOD2000</oddFooter>
  </headerFooter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Alfonso</cp:lastModifiedBy>
  <cp:lastPrinted>2005-04-18T04:01:39Z</cp:lastPrinted>
  <dcterms:created xsi:type="dcterms:W3CDTF">2002-08-13T06:17:53Z</dcterms:created>
  <dcterms:modified xsi:type="dcterms:W3CDTF">2005-07-10T15:45:20Z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