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606" firstSheet="2" activeTab="3"/>
  </bookViews>
  <sheets>
    <sheet name="Squadre " sheetId="1" r:id="rId1"/>
    <sheet name="Girone d'andata" sheetId="2" r:id="rId2"/>
    <sheet name="Girone di ritorno" sheetId="3" r:id="rId3"/>
    <sheet name="  Fase Clock" sheetId="4" r:id="rId4"/>
    <sheet name="Coppa Fantacinica " sheetId="5" r:id="rId5"/>
    <sheet name="Foglio1" sheetId="6" r:id="rId6"/>
  </sheets>
  <externalReferences>
    <externalReference r:id="rId9"/>
  </externalReferences>
  <definedNames>
    <definedName name="_xlnm.Print_Area" localSheetId="3">'  Fase Clock'!$C$12:$V$88</definedName>
    <definedName name="_xlnm.Print_Area" localSheetId="4">'Coppa Fantacinica '!$D$18:$T$85</definedName>
    <definedName name="_xlnm.Print_Area" localSheetId="1">'Girone d''andata'!$C$12:$U$88</definedName>
    <definedName name="_xlnm.Print_Area" localSheetId="2">'Girone di ritorno'!$C$12:$U$87</definedName>
    <definedName name="_xlnm.Print_Area" localSheetId="0">'Squadre '!$A$1:$AD$67</definedName>
  </definedNames>
  <calcPr fullCalcOnLoad="1"/>
</workbook>
</file>

<file path=xl/comments3.xml><?xml version="1.0" encoding="utf-8"?>
<comments xmlns="http://schemas.openxmlformats.org/spreadsheetml/2006/main">
  <authors>
    <author>Fonzie</author>
  </authors>
  <commentList>
    <comment ref="K74" authorId="0">
      <text>
        <r>
          <rPr>
            <sz val="16"/>
            <rFont val="Tahoma"/>
            <family val="2"/>
          </rPr>
          <t>Attenzione la classifica non  è completa in attesa del recupero.
I voti della 17a sono UFFICIOSI in quanto gli assist sono stati rilevati da sito interrnet . In attesa di ufficializzazione cartaceo gazzetta dopo lo sciopero dei giornalisti.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<sst xmlns="http://schemas.openxmlformats.org/spreadsheetml/2006/main" count="1518" uniqueCount="409">
  <si>
    <t>GEPPETTOS</t>
  </si>
  <si>
    <t>Tel: 339 3571471</t>
  </si>
  <si>
    <t>LAUDANO VI PUNIRA'</t>
  </si>
  <si>
    <t>Tel: 329 6118890                            089 877230</t>
  </si>
  <si>
    <t>I CUCCIOLI</t>
  </si>
  <si>
    <t>TORO LOCO</t>
  </si>
  <si>
    <t>Tel: 328 4862435                      089  877038</t>
  </si>
  <si>
    <t>LES SASICCES</t>
  </si>
  <si>
    <t>Tel :  347 9686612                   089 851348</t>
  </si>
  <si>
    <t xml:space="preserve">Crescenzo </t>
  </si>
  <si>
    <t>Alfonso Torino</t>
  </si>
  <si>
    <t>alfonsotorino@hotmail.com</t>
  </si>
  <si>
    <t>Zuppardo  &amp; Pastore</t>
  </si>
  <si>
    <t>newonline@tiscali.it</t>
  </si>
  <si>
    <t>Alfonso Savastano</t>
  </si>
  <si>
    <t>Gaetano Coppola</t>
  </si>
  <si>
    <t>coppolag@inwind.it</t>
  </si>
  <si>
    <t>Confermati</t>
  </si>
  <si>
    <t>RL.</t>
  </si>
  <si>
    <t>SQUADRA</t>
  </si>
  <si>
    <t>Costo £</t>
  </si>
  <si>
    <t>Costo</t>
  </si>
  <si>
    <t>P</t>
  </si>
  <si>
    <t>AMELIA</t>
  </si>
  <si>
    <t>DONI</t>
  </si>
  <si>
    <t>TOLDO</t>
  </si>
  <si>
    <t>FONTANA</t>
  </si>
  <si>
    <t>JULIO CESAR</t>
  </si>
  <si>
    <t>MANNINGER</t>
  </si>
  <si>
    <t>D</t>
  </si>
  <si>
    <t>BOVO</t>
  </si>
  <si>
    <t>CHIVU</t>
  </si>
  <si>
    <t>A.LUCARELLI</t>
  </si>
  <si>
    <t>BARZAGLI</t>
  </si>
  <si>
    <t>PANUCCI</t>
  </si>
  <si>
    <t>TERLIZZI</t>
  </si>
  <si>
    <t>PASQUAL</t>
  </si>
  <si>
    <t>LUCCHINI</t>
  </si>
  <si>
    <t>UJFALUSI</t>
  </si>
  <si>
    <t>CASSETTI</t>
  </si>
  <si>
    <t>JANKULOVSKI</t>
  </si>
  <si>
    <t>CARROZZIERI</t>
  </si>
  <si>
    <t>MEXES</t>
  </si>
  <si>
    <t>CASTELLINI</t>
  </si>
  <si>
    <t>BELLINI</t>
  </si>
  <si>
    <t>PORTANOVA</t>
  </si>
  <si>
    <t>CONTINI</t>
  </si>
  <si>
    <t>DELVECCHIO</t>
  </si>
  <si>
    <t>C</t>
  </si>
  <si>
    <t>STANKOVIC</t>
  </si>
  <si>
    <t>VIEIRA</t>
  </si>
  <si>
    <t>PIZARRO</t>
  </si>
  <si>
    <t>FIGO</t>
  </si>
  <si>
    <t>TADDEI</t>
  </si>
  <si>
    <t>PIRLO</t>
  </si>
  <si>
    <t>GATTUSO</t>
  </si>
  <si>
    <t>DE ROSSI</t>
  </si>
  <si>
    <t>SIMPLICIO</t>
  </si>
  <si>
    <t>MONTOLIVO</t>
  </si>
  <si>
    <t>COZZA</t>
  </si>
  <si>
    <t>FOGGIA</t>
  </si>
  <si>
    <t>VOLPI</t>
  </si>
  <si>
    <t>ROSINA</t>
  </si>
  <si>
    <t>MUTARELLI</t>
  </si>
  <si>
    <t>PISANU</t>
  </si>
  <si>
    <t>CODREA</t>
  </si>
  <si>
    <t>CASERTA</t>
  </si>
  <si>
    <t>CORINI</t>
  </si>
  <si>
    <t>AQUILANI</t>
  </si>
  <si>
    <t>A</t>
  </si>
  <si>
    <t>TOTTI</t>
  </si>
  <si>
    <t>GILARDINO</t>
  </si>
  <si>
    <t>PANDEV</t>
  </si>
  <si>
    <t>IAQUINTA</t>
  </si>
  <si>
    <t>MUTU</t>
  </si>
  <si>
    <t>VUCINIC</t>
  </si>
  <si>
    <t>BUDAN</t>
  </si>
  <si>
    <t>DI NATALE</t>
  </si>
  <si>
    <t>SPINESI</t>
  </si>
  <si>
    <t>PAZZINI</t>
  </si>
  <si>
    <t>ASAMOAH</t>
  </si>
  <si>
    <t>TAGLI    PERDITE</t>
  </si>
  <si>
    <t>TOTALE SPESO</t>
  </si>
  <si>
    <t>TAGLI   RICAVI</t>
  </si>
  <si>
    <t>SALDO</t>
  </si>
  <si>
    <t xml:space="preserve">    Tel.: 339 6448386                  089 853039</t>
  </si>
  <si>
    <t>NEW TIM</t>
  </si>
  <si>
    <t>TORMENTINO</t>
  </si>
  <si>
    <t xml:space="preserve">   Tel: 333 4204079                               089 852490</t>
  </si>
  <si>
    <t>ALBATROS</t>
  </si>
  <si>
    <t>Tel.: casa 089 852597                        ufficio:  089 853480</t>
  </si>
  <si>
    <t>Salvatore De Angelis</t>
  </si>
  <si>
    <t>deangelis82@tin.it</t>
  </si>
  <si>
    <t>Francesco D'Auria</t>
  </si>
  <si>
    <t>f.dauria@tin.it</t>
  </si>
  <si>
    <t>fiorenza@trisaia.enea.it</t>
  </si>
  <si>
    <t>Peppe Liguori</t>
  </si>
  <si>
    <t>liguorigiuseppe@virgilio.it</t>
  </si>
  <si>
    <t>FREY</t>
  </si>
  <si>
    <t>DIDA</t>
  </si>
  <si>
    <t>BALLOTTA</t>
  </si>
  <si>
    <t>NESTA</t>
  </si>
  <si>
    <t>ZAURI</t>
  </si>
  <si>
    <t>ODDO</t>
  </si>
  <si>
    <t>MATERAZZI</t>
  </si>
  <si>
    <t>LORIA</t>
  </si>
  <si>
    <t>KALADZE</t>
  </si>
  <si>
    <t>COMOTTO</t>
  </si>
  <si>
    <t>NATALI</t>
  </si>
  <si>
    <t>CORDOBA</t>
  </si>
  <si>
    <t>FALCONE</t>
  </si>
  <si>
    <t>SAMUEL</t>
  </si>
  <si>
    <t>ZAPATA</t>
  </si>
  <si>
    <t>DI LORETO</t>
  </si>
  <si>
    <t>LANNA</t>
  </si>
  <si>
    <t>MAICON</t>
  </si>
  <si>
    <t>FELIPE</t>
  </si>
  <si>
    <t>BIANCO</t>
  </si>
  <si>
    <t>BERTOTTO</t>
  </si>
  <si>
    <t>GALANTE</t>
  </si>
  <si>
    <t>SIVIGLIA</t>
  </si>
  <si>
    <t>KAKA'</t>
  </si>
  <si>
    <t>MAURI</t>
  </si>
  <si>
    <t>MANCINI</t>
  </si>
  <si>
    <t>BRESCIANO</t>
  </si>
  <si>
    <t>PERROTTA</t>
  </si>
  <si>
    <t>MORRONE</t>
  </si>
  <si>
    <t>BUSCE'</t>
  </si>
  <si>
    <t>LEDESMA</t>
  </si>
  <si>
    <t>SEEDORF</t>
  </si>
  <si>
    <t>SEMIOLI</t>
  </si>
  <si>
    <t>DONADEL</t>
  </si>
  <si>
    <t>CAMBIASSO</t>
  </si>
  <si>
    <t>FERREIRA PINTO</t>
  </si>
  <si>
    <t>CONTI</t>
  </si>
  <si>
    <t>BLASI</t>
  </si>
  <si>
    <t>VERGASSOLA</t>
  </si>
  <si>
    <t>BEHRAMI</t>
  </si>
  <si>
    <t>SUAZO</t>
  </si>
  <si>
    <t>BJELANOVIC</t>
  </si>
  <si>
    <t>DI MICHELE</t>
  </si>
  <si>
    <t>CRUZ</t>
  </si>
  <si>
    <t>SAUDATI</t>
  </si>
  <si>
    <t>IBRAHIMOVIC</t>
  </si>
  <si>
    <t>AMAURI</t>
  </si>
  <si>
    <t>MASCARA</t>
  </si>
  <si>
    <t>AMORUSO</t>
  </si>
  <si>
    <t>VENTOLA</t>
  </si>
  <si>
    <t>Aggiornato al</t>
  </si>
  <si>
    <t>LEGA FANTACALCIO</t>
  </si>
  <si>
    <t>In grassetto gli acquisti nelle aste succesive</t>
  </si>
  <si>
    <t>Si ringrazia "Il corriere di Fantacinico" per averci fornito i recapiti telefonici</t>
  </si>
  <si>
    <t>Da verificare</t>
  </si>
  <si>
    <t xml:space="preserve">NEW TIM </t>
  </si>
  <si>
    <t>Punti</t>
  </si>
  <si>
    <t>MediaFpt</t>
  </si>
  <si>
    <t>SQUADRE</t>
  </si>
  <si>
    <t>PT</t>
  </si>
  <si>
    <t>F.PUNTI</t>
  </si>
  <si>
    <t>M.F.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</si>
  <si>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</si>
  <si>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</si>
  <si>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</si>
  <si>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</si>
  <si>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</si>
  <si>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</si>
  <si>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</si>
  <si>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</si>
  <si>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</si>
  <si>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</si>
  <si>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</si>
  <si>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</si>
  <si>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</si>
  <si>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</si>
  <si>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</si>
  <si>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</si>
  <si>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</si>
  <si>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</si>
  <si>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Aggiorna Classifica</t>
  </si>
  <si>
    <t>CTRL+C</t>
  </si>
  <si>
    <t>19A</t>
  </si>
  <si>
    <t>CLASSIFICA</t>
  </si>
  <si>
    <t>FP</t>
  </si>
  <si>
    <t>MDFP</t>
  </si>
  <si>
    <t>20A</t>
  </si>
  <si>
    <t>21A</t>
  </si>
  <si>
    <t>22A</t>
  </si>
  <si>
    <t>23A</t>
  </si>
  <si>
    <t>24A</t>
  </si>
  <si>
    <t>25A</t>
  </si>
  <si>
    <t>26A</t>
  </si>
  <si>
    <t>27A</t>
  </si>
  <si>
    <t>GRUPPO A</t>
  </si>
  <si>
    <t>GRUPPO B</t>
  </si>
  <si>
    <t xml:space="preserve">1A </t>
  </si>
  <si>
    <t>Classifica</t>
  </si>
  <si>
    <t>Squadra</t>
  </si>
  <si>
    <t>Pt.</t>
  </si>
  <si>
    <t>F.Pt.</t>
  </si>
  <si>
    <t>Riposa</t>
  </si>
  <si>
    <t xml:space="preserve">  </t>
  </si>
  <si>
    <t>2A</t>
  </si>
  <si>
    <t>3A</t>
  </si>
  <si>
    <t>4A</t>
  </si>
  <si>
    <t>5A</t>
  </si>
  <si>
    <t>QUARTI</t>
  </si>
  <si>
    <t xml:space="preserve"> </t>
  </si>
  <si>
    <t>LVP</t>
  </si>
  <si>
    <t>Cagliari</t>
  </si>
  <si>
    <t>Udinese</t>
  </si>
  <si>
    <t>Milan</t>
  </si>
  <si>
    <t>Reggina</t>
  </si>
  <si>
    <t>Roma</t>
  </si>
  <si>
    <t>Fiorentina</t>
  </si>
  <si>
    <t>Atalanta</t>
  </si>
  <si>
    <t>Siena</t>
  </si>
  <si>
    <t>Parma</t>
  </si>
  <si>
    <t>Sampdoria</t>
  </si>
  <si>
    <t>Inter</t>
  </si>
  <si>
    <t>Empoli</t>
  </si>
  <si>
    <t>Livorno</t>
  </si>
  <si>
    <t>Torino</t>
  </si>
  <si>
    <t>Catania</t>
  </si>
  <si>
    <t>Palermo</t>
  </si>
  <si>
    <t>Lazio</t>
  </si>
  <si>
    <t>LAZIO</t>
  </si>
  <si>
    <t>SIENA</t>
  </si>
  <si>
    <t>QUAGLIARELLA</t>
  </si>
  <si>
    <t>RIVALTA</t>
  </si>
  <si>
    <t>CURCI</t>
  </si>
  <si>
    <t>MUDINGAYI</t>
  </si>
  <si>
    <t>REGINALDO</t>
  </si>
  <si>
    <t>REGGINA</t>
  </si>
  <si>
    <t>MARZORATTI</t>
  </si>
  <si>
    <t>LEON</t>
  </si>
  <si>
    <t>MODESTO</t>
  </si>
  <si>
    <t>MOLINARO</t>
  </si>
  <si>
    <t>FRICK</t>
  </si>
  <si>
    <t>A1</t>
  </si>
  <si>
    <t>B4</t>
  </si>
  <si>
    <t>B2</t>
  </si>
  <si>
    <t>A3</t>
  </si>
  <si>
    <t>B1</t>
  </si>
  <si>
    <t>A4</t>
  </si>
  <si>
    <t>A2</t>
  </si>
  <si>
    <t>B3</t>
  </si>
  <si>
    <t>MIGLIACCIO</t>
  </si>
  <si>
    <t>TONETTO</t>
  </si>
  <si>
    <t>MACCARONE</t>
  </si>
  <si>
    <t>LIVORNO</t>
  </si>
  <si>
    <t xml:space="preserve"> I CUCCIOLI</t>
  </si>
  <si>
    <r>
      <t xml:space="preserve">Tel </t>
    </r>
    <r>
      <rPr>
        <b/>
        <sz val="14"/>
        <rFont val="Arial"/>
        <family val="2"/>
      </rPr>
      <t>335 7288202</t>
    </r>
    <r>
      <rPr>
        <sz val="14"/>
        <rFont val="Arial"/>
        <family val="2"/>
      </rPr>
      <t xml:space="preserve">                         089  853795</t>
    </r>
  </si>
  <si>
    <t>HANDANOVIC</t>
  </si>
  <si>
    <t>SALA</t>
  </si>
  <si>
    <t>CRIBARI</t>
  </si>
  <si>
    <t>Juventus</t>
  </si>
  <si>
    <t>CAMORANESI</t>
  </si>
  <si>
    <t>MARCHISIO</t>
  </si>
  <si>
    <t>SALIHAMIDZIC</t>
  </si>
  <si>
    <t>CAVANI</t>
  </si>
  <si>
    <t>ACQUAFRESCA</t>
  </si>
  <si>
    <t>ORLANDONI</t>
  </si>
  <si>
    <t xml:space="preserve">ZACCARDO </t>
  </si>
  <si>
    <t>CICINHO</t>
  </si>
  <si>
    <t>DOMIZZI</t>
  </si>
  <si>
    <t>LOPEZ</t>
  </si>
  <si>
    <t>Genoa</t>
  </si>
  <si>
    <t>Napoli</t>
  </si>
  <si>
    <t xml:space="preserve">VANNUCCHI </t>
  </si>
  <si>
    <t>JANKOVIC</t>
  </si>
  <si>
    <t>GARGANO</t>
  </si>
  <si>
    <t>SANTANA</t>
  </si>
  <si>
    <t>CALAIO'</t>
  </si>
  <si>
    <t>FLORO FLORES</t>
  </si>
  <si>
    <t>Tel:     389 6729968            328 7491231</t>
  </si>
  <si>
    <t>CARRIZO</t>
  </si>
  <si>
    <t>J.ZANETTI</t>
  </si>
  <si>
    <t>JUAN</t>
  </si>
  <si>
    <t>KOLAROV</t>
  </si>
  <si>
    <t>GASBARRONI</t>
  </si>
  <si>
    <t xml:space="preserve">ROCCHI </t>
  </si>
  <si>
    <t xml:space="preserve">TAVANO </t>
  </si>
  <si>
    <t>BUCCI</t>
  </si>
  <si>
    <t>AVRAMOV</t>
  </si>
  <si>
    <t>NEDVED</t>
  </si>
  <si>
    <t>TREZEGUET</t>
  </si>
  <si>
    <t>ZALAYETA</t>
  </si>
  <si>
    <t>MONTELLA</t>
  </si>
  <si>
    <t>VIERI</t>
  </si>
  <si>
    <t>RAGGI</t>
  </si>
  <si>
    <t>COLY</t>
  </si>
  <si>
    <t>VARGAS</t>
  </si>
  <si>
    <t>HALFREDSSON</t>
  </si>
  <si>
    <t>DI VAIO</t>
  </si>
  <si>
    <t>S.INZAGHI</t>
  </si>
  <si>
    <t>CRISCITO</t>
  </si>
  <si>
    <t>ARONICA</t>
  </si>
  <si>
    <t>HAMSIK</t>
  </si>
  <si>
    <t>NOCERINO</t>
  </si>
  <si>
    <t>CASSANO</t>
  </si>
  <si>
    <t>tornado28@virgilio.it</t>
  </si>
  <si>
    <t>SERENI</t>
  </si>
  <si>
    <t xml:space="preserve">MAGGIO </t>
  </si>
  <si>
    <t>M.PISANO</t>
  </si>
  <si>
    <t>M.ROSSI</t>
  </si>
  <si>
    <t>GIOVINCO</t>
  </si>
  <si>
    <t>DEL PIERO</t>
  </si>
  <si>
    <t>MATRI</t>
  </si>
  <si>
    <t>Fantacinico 2007/2008</t>
  </si>
  <si>
    <t>COPPOLA</t>
  </si>
  <si>
    <t>RUBINHO</t>
  </si>
  <si>
    <t>SCARPI</t>
  </si>
  <si>
    <t>LANZARO</t>
  </si>
  <si>
    <t>CODA</t>
  </si>
  <si>
    <t>DOSSENA</t>
  </si>
  <si>
    <t>CASCIONE</t>
  </si>
  <si>
    <t>PARO</t>
  </si>
  <si>
    <t>CIGARINI</t>
  </si>
  <si>
    <t>DE ASCENTIIS</t>
  </si>
  <si>
    <t>SIVOK</t>
  </si>
  <si>
    <t>MICCOLI</t>
  </si>
  <si>
    <t>LAVEZZI</t>
  </si>
  <si>
    <t>A.C. PACO</t>
  </si>
  <si>
    <t>WEB SOCCER</t>
  </si>
  <si>
    <t xml:space="preserve"> CRETELLAG@LIBERO.IT</t>
  </si>
  <si>
    <t>GIUSEPPE CRETELLA &amp; PASQUALE GRAVINO</t>
  </si>
  <si>
    <t>Vincenzo &amp; Peppe Fiorenza</t>
  </si>
  <si>
    <t>BUFFON</t>
  </si>
  <si>
    <t>BELARDI</t>
  </si>
  <si>
    <t>CANNAVARO</t>
  </si>
  <si>
    <t>GARICS</t>
  </si>
  <si>
    <t>G.D'AGOSTINO</t>
  </si>
  <si>
    <t>LANGELLA</t>
  </si>
  <si>
    <t>KALAC</t>
  </si>
  <si>
    <t>MAXWELL</t>
  </si>
  <si>
    <t>GAMBERINI</t>
  </si>
  <si>
    <t>CHIELLINI</t>
  </si>
  <si>
    <t>PULZETTI</t>
  </si>
  <si>
    <t>KUZMANOVIC</t>
  </si>
  <si>
    <t>BORRIELLO</t>
  </si>
  <si>
    <t>BELLUCCI</t>
  </si>
  <si>
    <t>Fantacinico 2007/08</t>
  </si>
  <si>
    <t xml:space="preserve"> LES SASICCES</t>
  </si>
  <si>
    <t xml:space="preserve"> ALBATROS</t>
  </si>
  <si>
    <t xml:space="preserve"> A.C. PACO</t>
  </si>
  <si>
    <t xml:space="preserve"> TORO LOCO</t>
  </si>
  <si>
    <t xml:space="preserve"> WEB SOCCER</t>
  </si>
  <si>
    <t>milan</t>
  </si>
  <si>
    <t>STOVINI</t>
  </si>
  <si>
    <t>CORRADI</t>
  </si>
  <si>
    <t>POLITO</t>
  </si>
  <si>
    <t>Ambrosini</t>
  </si>
  <si>
    <t>GIULY</t>
  </si>
  <si>
    <t>DE VEZZE</t>
  </si>
  <si>
    <t>MAKINWA</t>
  </si>
  <si>
    <t>LEGROTTAGLIE</t>
  </si>
  <si>
    <t>LIVERANI</t>
  </si>
  <si>
    <t>MARTINEZ J.</t>
  </si>
  <si>
    <t>CATANIA</t>
  </si>
  <si>
    <t>PALLADINO</t>
  </si>
  <si>
    <t>AC PACO</t>
  </si>
  <si>
    <t>R</t>
  </si>
  <si>
    <t>r</t>
  </si>
  <si>
    <t>DAINELLI</t>
  </si>
  <si>
    <t>INLER</t>
  </si>
  <si>
    <t>BIANCHI</t>
  </si>
  <si>
    <t>CAMPAGNARO</t>
  </si>
  <si>
    <t>SANTACROCE</t>
  </si>
  <si>
    <t>BALZARETTI</t>
  </si>
  <si>
    <t>LUKOVIC</t>
  </si>
  <si>
    <t>CASTELLAZZI</t>
  </si>
  <si>
    <t>PACI</t>
  </si>
  <si>
    <t>Diana</t>
  </si>
  <si>
    <t>BRIENZA</t>
  </si>
  <si>
    <t>LUCARELLI C.</t>
  </si>
  <si>
    <t>STELLONE</t>
  </si>
  <si>
    <t>NAVARRO</t>
  </si>
  <si>
    <t>LOCATELLI</t>
  </si>
  <si>
    <t>BOGLICINO</t>
  </si>
  <si>
    <t>FLOCCARI</t>
  </si>
  <si>
    <t>savastano.alfonso@gmail.com</t>
  </si>
  <si>
    <t>STORARI</t>
  </si>
  <si>
    <t>STENDARDO</t>
  </si>
  <si>
    <t>SISSOKO</t>
  </si>
  <si>
    <t>CACIA</t>
  </si>
  <si>
    <t>CAMPAGNOLO</t>
  </si>
  <si>
    <t>BASSI</t>
  </si>
  <si>
    <t>BONERA</t>
  </si>
  <si>
    <t>ACCARDI</t>
  </si>
  <si>
    <t>ROSSETTINI</t>
  </si>
  <si>
    <t>TISSONE</t>
  </si>
  <si>
    <t>RIGANO'</t>
  </si>
  <si>
    <t>FONTANA A.M.</t>
  </si>
  <si>
    <t>Muslera</t>
  </si>
  <si>
    <t>Zanetti C.</t>
  </si>
  <si>
    <t>Pepe</t>
  </si>
  <si>
    <t>ALVAREZ P.S.</t>
  </si>
  <si>
    <t>Maldini</t>
  </si>
  <si>
    <t>Mannini</t>
  </si>
  <si>
    <t>D.FRANCESCHINI</t>
  </si>
  <si>
    <t>DABO</t>
  </si>
  <si>
    <t>BONAZZOLI</t>
  </si>
  <si>
    <t>JEDA</t>
  </si>
  <si>
    <t>Lazetic</t>
  </si>
  <si>
    <t>PATO (Patò)</t>
  </si>
  <si>
    <t>Jimenez (Gimenez)</t>
  </si>
  <si>
    <t xml:space="preserve">LVP   </t>
  </si>
  <si>
    <t xml:space="preserve">NEWTIM </t>
  </si>
  <si>
    <t>NEWTIM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</si>
</sst>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E+00"/>
    <numFmt numFmtId="172" formatCode="d\-mmm\-yy"/>
    <numFmt numFmtId="173" formatCode="#,##0_ ;\-#,##0\ "/>
    <numFmt numFmtId="174" formatCode="00000"/>
    <numFmt numFmtId="175" formatCode="0.000"/>
    <numFmt numFmtId="176" formatCode="d\ mmmm\ yyyy"/>
    <numFmt numFmtId="177" formatCode="[$$-80A]#,##0_ ;\-[$$-80A]#,##0\ "/>
    <numFmt numFmtId="178" formatCode="#,##0.00_ ;\-#,##0.00\ "/>
    <numFmt numFmtId="179" formatCode="&quot;L.&quot;\ #,##0"/>
    <numFmt numFmtId="180" formatCode="[$€-2]\ #,##0"/>
    <numFmt numFmtId="181" formatCode="[$€-2]\ #,##0.00"/>
    <numFmt numFmtId="182" formatCode="_-[$€-2]\ * #,##0.00_-;\-[$€-2]\ * #,##0.00_-;_-[$€-2]\ * &quot;-&quot;??_-"/>
    <numFmt numFmtId="183" formatCode="[$€-2]\ #,##0;\-[$€-2]\ #,##0"/>
    <numFmt numFmtId="184" formatCode="[$€-2]\ #,##0.00;[Red]\-[$€-2]\ #,##0.00"/>
    <numFmt numFmtId="185" formatCode="#,##0\ [$€-1]"/>
    <numFmt numFmtId="186" formatCode="#,##0.00\ [$€-1]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[$-410]d\-mmm\-yy;@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8"/>
      <name val="Arial"/>
      <family val="2"/>
    </font>
    <font>
      <sz val="14"/>
      <name val="Arial TUR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u val="single"/>
      <sz val="18"/>
      <color indexed="12"/>
      <name val="Arial"/>
      <family val="2"/>
    </font>
    <font>
      <sz val="10"/>
      <name val="AvantGarde Bk BT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10"/>
      <name val="Allegro BT"/>
      <family val="5"/>
    </font>
    <font>
      <sz val="9"/>
      <name val="Arial"/>
      <family val="2"/>
    </font>
    <font>
      <i/>
      <sz val="8"/>
      <name val="Arial"/>
      <family val="2"/>
    </font>
    <font>
      <sz val="10"/>
      <name val="Allegro BT"/>
      <family val="5"/>
    </font>
    <font>
      <sz val="8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b/>
      <sz val="11"/>
      <name val="AmerType Md BT"/>
      <family val="1"/>
    </font>
    <font>
      <u val="single"/>
      <sz val="8"/>
      <name val="Arial"/>
      <family val="2"/>
    </font>
    <font>
      <sz val="10"/>
      <name val="Arial Black"/>
      <family val="2"/>
    </font>
    <font>
      <i/>
      <sz val="10"/>
      <name val="Arial Black"/>
      <family val="2"/>
    </font>
    <font>
      <sz val="9"/>
      <name val="Arial Black"/>
      <family val="2"/>
    </font>
    <font>
      <sz val="7.5"/>
      <name val="Verdana"/>
      <family val="2"/>
    </font>
    <font>
      <b/>
      <i/>
      <sz val="14"/>
      <color indexed="12"/>
      <name val="Square721 BT"/>
      <family val="2"/>
    </font>
    <font>
      <b/>
      <sz val="14"/>
      <name val="Square721 BT"/>
      <family val="2"/>
    </font>
    <font>
      <b/>
      <sz val="10"/>
      <name val="Square721 BT"/>
      <family val="2"/>
    </font>
    <font>
      <b/>
      <i/>
      <sz val="14"/>
      <name val="Square721 BT"/>
      <family val="2"/>
    </font>
    <font>
      <sz val="9"/>
      <color indexed="9"/>
      <name val="Arial Black"/>
      <family val="2"/>
    </font>
    <font>
      <b/>
      <sz val="8"/>
      <color indexed="12"/>
      <name val="Arial"/>
      <family val="2"/>
    </font>
    <font>
      <b/>
      <i/>
      <sz val="14"/>
      <color indexed="10"/>
      <name val="Square721 BT"/>
      <family val="2"/>
    </font>
    <font>
      <sz val="14"/>
      <name val="Arial Black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6"/>
      <name val="Tahoma"/>
      <family val="2"/>
    </font>
    <font>
      <b/>
      <i/>
      <sz val="90"/>
      <name val="Berlin Sans FB Demi"/>
      <family val="2"/>
    </font>
    <font>
      <sz val="10.5"/>
      <name val="Consolas"/>
      <family val="3"/>
    </font>
    <font>
      <sz val="11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u val="single"/>
      <sz val="20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b/>
      <sz val="14"/>
      <color indexed="8"/>
      <name val="Garamond"/>
      <family val="0"/>
    </font>
    <font>
      <b/>
      <i/>
      <sz val="14"/>
      <color indexed="8"/>
      <name val="Garamond"/>
      <family val="0"/>
    </font>
    <font>
      <b/>
      <sz val="10"/>
      <color indexed="8"/>
      <name val="Garamond"/>
      <family val="0"/>
    </font>
    <font>
      <b/>
      <sz val="12"/>
      <color indexed="8"/>
      <name val="Garamond"/>
      <family val="0"/>
    </font>
    <font>
      <b/>
      <sz val="54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Square721 B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 style="thin"/>
      <right style="thin"/>
      <top>
        <color indexed="63"/>
      </top>
      <bottom style="thick">
        <color rgb="FF00B050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1" applyNumberFormat="0" applyAlignment="0" applyProtection="0"/>
    <xf numFmtId="0" fontId="86" fillId="0" borderId="2" applyNumberFormat="0" applyFill="0" applyAlignment="0" applyProtection="0"/>
    <xf numFmtId="0" fontId="8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182" fontId="0" fillId="0" borderId="0" applyFont="0" applyFill="0" applyBorder="0" applyAlignment="0" applyProtection="0"/>
    <xf numFmtId="0" fontId="8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90" fillId="20" borderId="5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1" fontId="10" fillId="0" borderId="23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horizontal="center" vertical="center"/>
    </xf>
    <xf numFmtId="41" fontId="10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181" fontId="14" fillId="0" borderId="28" xfId="0" applyNumberFormat="1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1" fontId="0" fillId="0" borderId="31" xfId="0" applyNumberFormat="1" applyFill="1" applyBorder="1" applyAlignment="1">
      <alignment vertical="center"/>
    </xf>
    <xf numFmtId="181" fontId="14" fillId="0" borderId="32" xfId="0" applyNumberFormat="1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vertical="center"/>
    </xf>
    <xf numFmtId="0" fontId="10" fillId="0" borderId="18" xfId="0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2" fontId="11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28" fillId="0" borderId="3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27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170" fontId="7" fillId="0" borderId="2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7" xfId="0" applyFont="1" applyBorder="1" applyAlignment="1">
      <alignment/>
    </xf>
    <xf numFmtId="172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34" borderId="36" xfId="0" applyFont="1" applyFill="1" applyBorder="1" applyAlignment="1">
      <alignment horizontal="center"/>
    </xf>
    <xf numFmtId="170" fontId="13" fillId="0" borderId="37" xfId="0" applyNumberFormat="1" applyFont="1" applyBorder="1" applyAlignment="1">
      <alignment horizontal="center"/>
    </xf>
    <xf numFmtId="170" fontId="13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8" fillId="0" borderId="41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170" fontId="12" fillId="0" borderId="42" xfId="0" applyNumberFormat="1" applyFont="1" applyBorder="1" applyAlignment="1">
      <alignment horizontal="center" vertical="center"/>
    </xf>
    <xf numFmtId="0" fontId="28" fillId="0" borderId="43" xfId="0" applyFont="1" applyBorder="1" applyAlignment="1">
      <alignment/>
    </xf>
    <xf numFmtId="0" fontId="31" fillId="0" borderId="44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28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8" fillId="0" borderId="0" xfId="0" applyFont="1" applyAlignment="1">
      <alignment/>
    </xf>
    <xf numFmtId="17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70" fontId="28" fillId="0" borderId="0" xfId="0" applyNumberFormat="1" applyFont="1" applyAlignment="1">
      <alignment/>
    </xf>
    <xf numFmtId="0" fontId="28" fillId="0" borderId="4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Alignment="1">
      <alignment/>
    </xf>
    <xf numFmtId="1" fontId="32" fillId="0" borderId="0" xfId="0" applyNumberFormat="1" applyFont="1" applyBorder="1" applyAlignment="1">
      <alignment horizontal="center"/>
    </xf>
    <xf numFmtId="170" fontId="2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0" fontId="11" fillId="0" borderId="4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170" fontId="0" fillId="0" borderId="0" xfId="0" applyNumberFormat="1" applyAlignment="1">
      <alignment/>
    </xf>
    <xf numFmtId="0" fontId="14" fillId="0" borderId="17" xfId="0" applyFont="1" applyBorder="1" applyAlignment="1">
      <alignment horizontal="center" vertical="center"/>
    </xf>
    <xf numFmtId="0" fontId="30" fillId="34" borderId="49" xfId="0" applyFont="1" applyFill="1" applyBorder="1" applyAlignment="1">
      <alignment horizontal="center"/>
    </xf>
    <xf numFmtId="1" fontId="32" fillId="0" borderId="5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170" fontId="12" fillId="0" borderId="40" xfId="0" applyNumberFormat="1" applyFont="1" applyBorder="1" applyAlignment="1">
      <alignment horizontal="center" vertical="center"/>
    </xf>
    <xf numFmtId="1" fontId="32" fillId="0" borderId="50" xfId="0" applyNumberFormat="1" applyFont="1" applyFill="1" applyBorder="1" applyAlignment="1">
      <alignment horizontal="center"/>
    </xf>
    <xf numFmtId="0" fontId="28" fillId="0" borderId="51" xfId="0" applyFont="1" applyBorder="1" applyAlignment="1">
      <alignment horizontal="center" vertical="center"/>
    </xf>
    <xf numFmtId="170" fontId="12" fillId="0" borderId="32" xfId="0" applyNumberFormat="1" applyFont="1" applyBorder="1" applyAlignment="1">
      <alignment horizontal="center" vertical="center"/>
    </xf>
    <xf numFmtId="170" fontId="28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17" xfId="0" applyFont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/>
    </xf>
    <xf numFmtId="170" fontId="34" fillId="0" borderId="0" xfId="0" applyNumberFormat="1" applyFont="1" applyFill="1" applyBorder="1" applyAlignment="1">
      <alignment horizontal="center" textRotation="90"/>
    </xf>
    <xf numFmtId="170" fontId="35" fillId="0" borderId="0" xfId="0" applyNumberFormat="1" applyFont="1" applyFill="1" applyBorder="1" applyAlignment="1">
      <alignment horizontal="center" textRotation="90"/>
    </xf>
    <xf numFmtId="170" fontId="36" fillId="0" borderId="0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170" fontId="5" fillId="0" borderId="17" xfId="0" applyNumberFormat="1" applyFont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center" vertical="center"/>
    </xf>
    <xf numFmtId="170" fontId="25" fillId="0" borderId="0" xfId="0" applyNumberFormat="1" applyFont="1" applyFill="1" applyBorder="1" applyAlignment="1">
      <alignment horizontal="center" vertical="center"/>
    </xf>
    <xf numFmtId="170" fontId="12" fillId="0" borderId="52" xfId="0" applyNumberFormat="1" applyFont="1" applyBorder="1" applyAlignment="1">
      <alignment horizontal="center" vertical="center"/>
    </xf>
    <xf numFmtId="17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0" fillId="34" borderId="53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170" fontId="13" fillId="0" borderId="54" xfId="0" applyNumberFormat="1" applyFont="1" applyBorder="1" applyAlignment="1">
      <alignment horizontal="center"/>
    </xf>
    <xf numFmtId="170" fontId="13" fillId="0" borderId="3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7" fillId="35" borderId="0" xfId="0" applyFont="1" applyFill="1" applyAlignment="1">
      <alignment wrapText="1"/>
    </xf>
    <xf numFmtId="172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6" borderId="56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70" fontId="11" fillId="36" borderId="40" xfId="0" applyNumberFormat="1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/>
    </xf>
    <xf numFmtId="0" fontId="13" fillId="36" borderId="34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29" fillId="37" borderId="17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70" fontId="0" fillId="0" borderId="0" xfId="0" applyNumberFormat="1" applyFont="1" applyFill="1" applyBorder="1" applyAlignment="1">
      <alignment horizontal="center" vertical="center"/>
    </xf>
    <xf numFmtId="0" fontId="47" fillId="0" borderId="17" xfId="0" applyFont="1" applyBorder="1" applyAlignment="1" applyProtection="1">
      <alignment horizontal="center"/>
      <protection locked="0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 applyProtection="1">
      <alignment horizontal="center"/>
      <protection locked="0"/>
    </xf>
    <xf numFmtId="192" fontId="13" fillId="0" borderId="17" xfId="0" applyNumberFormat="1" applyFont="1" applyBorder="1" applyAlignment="1">
      <alignment horizontal="center"/>
    </xf>
    <xf numFmtId="164" fontId="11" fillId="0" borderId="22" xfId="0" applyNumberFormat="1" applyFont="1" applyFill="1" applyBorder="1" applyAlignment="1">
      <alignment vertical="center"/>
    </xf>
    <xf numFmtId="0" fontId="16" fillId="36" borderId="34" xfId="0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2" fontId="53" fillId="0" borderId="17" xfId="0" applyNumberFormat="1" applyFont="1" applyBorder="1" applyAlignment="1">
      <alignment horizontal="center"/>
    </xf>
    <xf numFmtId="172" fontId="54" fillId="0" borderId="17" xfId="0" applyNumberFormat="1" applyFont="1" applyBorder="1" applyAlignment="1">
      <alignment horizontal="center"/>
    </xf>
    <xf numFmtId="41" fontId="55" fillId="0" borderId="35" xfId="0" applyNumberFormat="1" applyFont="1" applyFill="1" applyBorder="1" applyAlignment="1">
      <alignment horizontal="right" vertical="center"/>
    </xf>
    <xf numFmtId="0" fontId="28" fillId="0" borderId="50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 applyProtection="1">
      <alignment horizontal="center"/>
      <protection locked="0"/>
    </xf>
    <xf numFmtId="0" fontId="58" fillId="0" borderId="17" xfId="0" applyFont="1" applyBorder="1" applyAlignment="1" applyProtection="1">
      <alignment horizont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right" vertical="center"/>
    </xf>
    <xf numFmtId="0" fontId="0" fillId="0" borderId="0" xfId="49">
      <alignment/>
      <protection/>
    </xf>
    <xf numFmtId="0" fontId="28" fillId="0" borderId="34" xfId="49" applyFont="1" applyBorder="1" applyAlignment="1">
      <alignment horizontal="center" vertical="center"/>
      <protection/>
    </xf>
    <xf numFmtId="0" fontId="0" fillId="0" borderId="0" xfId="49" applyAlignment="1">
      <alignment horizontal="center"/>
      <protection/>
    </xf>
    <xf numFmtId="170" fontId="0" fillId="0" borderId="0" xfId="49" applyNumberFormat="1">
      <alignment/>
      <protection/>
    </xf>
    <xf numFmtId="0" fontId="10" fillId="0" borderId="0" xfId="49" applyFont="1">
      <alignment/>
      <protection/>
    </xf>
    <xf numFmtId="0" fontId="7" fillId="0" borderId="27" xfId="49" applyFont="1" applyBorder="1" applyAlignment="1">
      <alignment horizontal="center"/>
      <protection/>
    </xf>
    <xf numFmtId="0" fontId="7" fillId="0" borderId="35" xfId="49" applyFont="1" applyBorder="1" applyAlignment="1">
      <alignment horizontal="center"/>
      <protection/>
    </xf>
    <xf numFmtId="0" fontId="25" fillId="0" borderId="35" xfId="49" applyFont="1" applyBorder="1" applyAlignment="1">
      <alignment horizontal="center"/>
      <protection/>
    </xf>
    <xf numFmtId="170" fontId="7" fillId="0" borderId="28" xfId="49" applyNumberFormat="1" applyFont="1" applyBorder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7" fillId="0" borderId="11" xfId="49" applyFont="1" applyBorder="1" applyAlignment="1">
      <alignment horizontal="center"/>
      <protection/>
    </xf>
    <xf numFmtId="0" fontId="7" fillId="0" borderId="12" xfId="49" applyFont="1" applyBorder="1" applyAlignment="1">
      <alignment horizontal="center"/>
      <protection/>
    </xf>
    <xf numFmtId="172" fontId="0" fillId="0" borderId="0" xfId="49" applyNumberFormat="1" applyAlignment="1">
      <alignment horizontal="center"/>
      <protection/>
    </xf>
    <xf numFmtId="0" fontId="16" fillId="0" borderId="17" xfId="49" applyFont="1" applyBorder="1" applyAlignment="1">
      <alignment horizontal="center" vertical="center"/>
      <protection/>
    </xf>
    <xf numFmtId="0" fontId="25" fillId="0" borderId="17" xfId="49" applyFont="1" applyBorder="1" applyAlignment="1">
      <alignment horizontal="center" vertical="center"/>
      <protection/>
    </xf>
    <xf numFmtId="170" fontId="11" fillId="0" borderId="40" xfId="49" applyNumberFormat="1" applyFont="1" applyBorder="1" applyAlignment="1">
      <alignment horizontal="center" vertical="center"/>
      <protection/>
    </xf>
    <xf numFmtId="0" fontId="25" fillId="0" borderId="59" xfId="49" applyFont="1" applyBorder="1" applyAlignment="1">
      <alignment horizontal="center" vertical="center"/>
      <protection/>
    </xf>
    <xf numFmtId="0" fontId="7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28" fillId="0" borderId="30" xfId="49" applyFont="1" applyBorder="1" applyAlignment="1">
      <alignment horizontal="center" vertical="center"/>
      <protection/>
    </xf>
    <xf numFmtId="0" fontId="16" fillId="0" borderId="31" xfId="49" applyFont="1" applyBorder="1" applyAlignment="1">
      <alignment horizontal="center" vertical="center"/>
      <protection/>
    </xf>
    <xf numFmtId="0" fontId="7" fillId="0" borderId="19" xfId="49" applyFont="1" applyBorder="1" applyAlignment="1">
      <alignment horizontal="center"/>
      <protection/>
    </xf>
    <xf numFmtId="0" fontId="7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28" fillId="0" borderId="0" xfId="49" applyFont="1" applyBorder="1" applyAlignment="1">
      <alignment horizontal="center" vertical="center"/>
      <protection/>
    </xf>
    <xf numFmtId="0" fontId="25" fillId="0" borderId="47" xfId="49" applyFont="1" applyBorder="1" applyAlignment="1">
      <alignment horizontal="center" vertical="center"/>
      <protection/>
    </xf>
    <xf numFmtId="172" fontId="13" fillId="0" borderId="35" xfId="49" applyNumberFormat="1" applyFont="1" applyBorder="1" applyAlignment="1">
      <alignment horizontal="center" vertical="center"/>
      <protection/>
    </xf>
    <xf numFmtId="0" fontId="38" fillId="0" borderId="35" xfId="49" applyFont="1" applyBorder="1" applyAlignment="1">
      <alignment horizontal="center" vertical="justify"/>
      <protection/>
    </xf>
    <xf numFmtId="0" fontId="38" fillId="0" borderId="28" xfId="49" applyFont="1" applyBorder="1" applyAlignment="1">
      <alignment horizontal="center" vertical="justify"/>
      <protection/>
    </xf>
    <xf numFmtId="172" fontId="39" fillId="0" borderId="60" xfId="49" applyNumberFormat="1" applyFont="1" applyBorder="1" applyAlignment="1">
      <alignment horizontal="center" vertical="justify"/>
      <protection/>
    </xf>
    <xf numFmtId="0" fontId="0" fillId="0" borderId="17" xfId="49" applyBorder="1" applyAlignment="1">
      <alignment horizontal="center" vertical="justify"/>
      <protection/>
    </xf>
    <xf numFmtId="0" fontId="0" fillId="0" borderId="40" xfId="49" applyBorder="1" applyAlignment="1">
      <alignment horizontal="center" vertical="justify"/>
      <protection/>
    </xf>
    <xf numFmtId="172" fontId="40" fillId="0" borderId="17" xfId="49" applyNumberFormat="1" applyFont="1" applyBorder="1" applyAlignment="1">
      <alignment vertical="center"/>
      <protection/>
    </xf>
    <xf numFmtId="172" fontId="40" fillId="0" borderId="17" xfId="49" applyNumberFormat="1" applyFont="1" applyBorder="1" applyAlignment="1">
      <alignment horizontal="center" vertical="center"/>
      <protection/>
    </xf>
    <xf numFmtId="0" fontId="41" fillId="0" borderId="17" xfId="49" applyFont="1" applyBorder="1" applyAlignment="1">
      <alignment vertical="justify"/>
      <protection/>
    </xf>
    <xf numFmtId="172" fontId="40" fillId="0" borderId="40" xfId="49" applyNumberFormat="1" applyFont="1" applyBorder="1" applyAlignment="1">
      <alignment vertical="center"/>
      <protection/>
    </xf>
    <xf numFmtId="172" fontId="13" fillId="0" borderId="17" xfId="49" applyNumberFormat="1" applyFont="1" applyBorder="1" applyAlignment="1">
      <alignment horizontal="center"/>
      <protection/>
    </xf>
    <xf numFmtId="0" fontId="11" fillId="0" borderId="17" xfId="49" applyFont="1" applyBorder="1" applyAlignment="1">
      <alignment horizontal="center"/>
      <protection/>
    </xf>
    <xf numFmtId="0" fontId="5" fillId="0" borderId="17" xfId="49" applyFont="1" applyBorder="1" applyAlignment="1">
      <alignment horizontal="center" vertical="center"/>
      <protection/>
    </xf>
    <xf numFmtId="0" fontId="10" fillId="0" borderId="40" xfId="49" applyFont="1" applyBorder="1" applyAlignment="1">
      <alignment horizontal="center"/>
      <protection/>
    </xf>
    <xf numFmtId="0" fontId="42" fillId="38" borderId="50" xfId="49" applyFont="1" applyFill="1" applyBorder="1" applyAlignment="1">
      <alignment horizontal="center" vertical="center"/>
      <protection/>
    </xf>
    <xf numFmtId="0" fontId="14" fillId="0" borderId="17" xfId="49" applyFont="1" applyBorder="1" applyAlignment="1">
      <alignment horizontal="center" vertical="center"/>
      <protection/>
    </xf>
    <xf numFmtId="0" fontId="5" fillId="0" borderId="40" xfId="49" applyFont="1" applyBorder="1" applyAlignment="1">
      <alignment horizontal="center" vertical="center"/>
      <protection/>
    </xf>
    <xf numFmtId="172" fontId="43" fillId="0" borderId="31" xfId="49" applyNumberFormat="1" applyFont="1" applyBorder="1" applyAlignment="1">
      <alignment horizontal="center" vertical="justify"/>
      <protection/>
    </xf>
    <xf numFmtId="172" fontId="13" fillId="0" borderId="31" xfId="49" applyNumberFormat="1" applyFont="1" applyBorder="1" applyAlignment="1">
      <alignment horizontal="center" vertical="justify"/>
      <protection/>
    </xf>
    <xf numFmtId="172" fontId="13" fillId="0" borderId="31" xfId="49" applyNumberFormat="1" applyFont="1" applyBorder="1" applyAlignment="1">
      <alignment horizontal="center"/>
      <protection/>
    </xf>
    <xf numFmtId="0" fontId="11" fillId="0" borderId="31" xfId="49" applyFont="1" applyBorder="1" applyAlignment="1">
      <alignment horizontal="center"/>
      <protection/>
    </xf>
    <xf numFmtId="0" fontId="5" fillId="0" borderId="31" xfId="49" applyFont="1" applyBorder="1" applyAlignment="1">
      <alignment horizontal="center" vertical="center"/>
      <protection/>
    </xf>
    <xf numFmtId="0" fontId="0" fillId="0" borderId="32" xfId="49" applyBorder="1" applyAlignment="1">
      <alignment horizontal="center"/>
      <protection/>
    </xf>
    <xf numFmtId="0" fontId="28" fillId="0" borderId="0" xfId="49" applyFont="1">
      <alignment/>
      <protection/>
    </xf>
    <xf numFmtId="172" fontId="13" fillId="0" borderId="0" xfId="49" applyNumberFormat="1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/>
      <protection/>
    </xf>
    <xf numFmtId="0" fontId="14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172" fontId="16" fillId="0" borderId="61" xfId="49" applyNumberFormat="1" applyFont="1" applyFill="1" applyBorder="1" applyAlignment="1">
      <alignment horizontal="center"/>
      <protection/>
    </xf>
    <xf numFmtId="0" fontId="16" fillId="0" borderId="47" xfId="49" applyFont="1" applyBorder="1" applyAlignment="1">
      <alignment horizontal="center" vertical="center"/>
      <protection/>
    </xf>
    <xf numFmtId="0" fontId="28" fillId="0" borderId="29" xfId="49" applyFont="1" applyBorder="1" applyAlignment="1">
      <alignment horizontal="center" vertical="center"/>
      <protection/>
    </xf>
    <xf numFmtId="0" fontId="16" fillId="0" borderId="62" xfId="49" applyFont="1" applyBorder="1" applyAlignment="1">
      <alignment horizontal="center" vertical="center"/>
      <protection/>
    </xf>
    <xf numFmtId="0" fontId="25" fillId="0" borderId="62" xfId="49" applyFont="1" applyBorder="1" applyAlignment="1">
      <alignment horizontal="center" vertical="center"/>
      <protection/>
    </xf>
    <xf numFmtId="172" fontId="13" fillId="37" borderId="17" xfId="49" applyNumberFormat="1" applyFont="1" applyFill="1" applyBorder="1" applyAlignment="1">
      <alignment horizontal="center"/>
      <protection/>
    </xf>
    <xf numFmtId="0" fontId="14" fillId="37" borderId="17" xfId="49" applyFont="1" applyFill="1" applyBorder="1" applyAlignment="1">
      <alignment horizontal="center" vertical="center"/>
      <protection/>
    </xf>
    <xf numFmtId="0" fontId="5" fillId="37" borderId="40" xfId="49" applyFont="1" applyFill="1" applyBorder="1" applyAlignment="1">
      <alignment horizontal="center" vertical="center"/>
      <protection/>
    </xf>
    <xf numFmtId="0" fontId="0" fillId="0" borderId="63" xfId="49" applyBorder="1">
      <alignment/>
      <protection/>
    </xf>
    <xf numFmtId="0" fontId="28" fillId="0" borderId="63" xfId="49" applyFont="1" applyBorder="1">
      <alignment/>
      <protection/>
    </xf>
    <xf numFmtId="172" fontId="13" fillId="0" borderId="63" xfId="49" applyNumberFormat="1" applyFont="1" applyBorder="1" applyAlignment="1">
      <alignment horizontal="center"/>
      <protection/>
    </xf>
    <xf numFmtId="0" fontId="11" fillId="0" borderId="63" xfId="49" applyFont="1" applyBorder="1" applyAlignment="1">
      <alignment horizontal="center"/>
      <protection/>
    </xf>
    <xf numFmtId="0" fontId="10" fillId="0" borderId="63" xfId="49" applyFont="1" applyBorder="1" applyAlignment="1">
      <alignment horizontal="center"/>
      <protection/>
    </xf>
    <xf numFmtId="0" fontId="13" fillId="0" borderId="63" xfId="49" applyFont="1" applyBorder="1" applyAlignment="1">
      <alignment horizontal="center"/>
      <protection/>
    </xf>
    <xf numFmtId="0" fontId="14" fillId="0" borderId="63" xfId="49" applyFont="1" applyBorder="1" applyAlignment="1">
      <alignment horizontal="center" vertical="center"/>
      <protection/>
    </xf>
    <xf numFmtId="0" fontId="5" fillId="0" borderId="63" xfId="49" applyFont="1" applyBorder="1" applyAlignment="1">
      <alignment horizontal="center" vertical="center"/>
      <protection/>
    </xf>
    <xf numFmtId="172" fontId="16" fillId="0" borderId="64" xfId="49" applyNumberFormat="1" applyFont="1" applyFill="1" applyBorder="1" applyAlignment="1">
      <alignment horizontal="center"/>
      <protection/>
    </xf>
    <xf numFmtId="170" fontId="0" fillId="0" borderId="63" xfId="49" applyNumberFormat="1" applyBorder="1">
      <alignment/>
      <protection/>
    </xf>
    <xf numFmtId="0" fontId="42" fillId="37" borderId="50" xfId="49" applyFont="1" applyFill="1" applyBorder="1" applyAlignment="1">
      <alignment horizontal="center" vertical="center"/>
      <protection/>
    </xf>
    <xf numFmtId="172" fontId="13" fillId="0" borderId="17" xfId="49" applyNumberFormat="1" applyFont="1" applyFill="1" applyBorder="1" applyAlignment="1">
      <alignment horizontal="center"/>
      <protection/>
    </xf>
    <xf numFmtId="0" fontId="0" fillId="0" borderId="65" xfId="49" applyBorder="1">
      <alignment/>
      <protection/>
    </xf>
    <xf numFmtId="0" fontId="0" fillId="0" borderId="66" xfId="49" applyBorder="1">
      <alignment/>
      <protection/>
    </xf>
    <xf numFmtId="0" fontId="14" fillId="0" borderId="67" xfId="49" applyFont="1" applyBorder="1">
      <alignment/>
      <protection/>
    </xf>
    <xf numFmtId="0" fontId="5" fillId="0" borderId="68" xfId="49" applyFont="1" applyBorder="1">
      <alignment/>
      <protection/>
    </xf>
    <xf numFmtId="0" fontId="7" fillId="36" borderId="66" xfId="49" applyFont="1" applyFill="1" applyBorder="1">
      <alignment/>
      <protection/>
    </xf>
    <xf numFmtId="0" fontId="0" fillId="0" borderId="69" xfId="49" applyBorder="1">
      <alignment/>
      <protection/>
    </xf>
    <xf numFmtId="0" fontId="0" fillId="0" borderId="70" xfId="49" applyBorder="1">
      <alignment/>
      <protection/>
    </xf>
    <xf numFmtId="0" fontId="14" fillId="0" borderId="71" xfId="49" applyFont="1" applyBorder="1">
      <alignment/>
      <protection/>
    </xf>
    <xf numFmtId="0" fontId="5" fillId="0" borderId="72" xfId="49" applyFont="1" applyBorder="1">
      <alignment/>
      <protection/>
    </xf>
    <xf numFmtId="0" fontId="0" fillId="0" borderId="33" xfId="49" applyBorder="1">
      <alignment/>
      <protection/>
    </xf>
    <xf numFmtId="0" fontId="0" fillId="0" borderId="26" xfId="49" applyBorder="1">
      <alignment/>
      <protection/>
    </xf>
    <xf numFmtId="0" fontId="20" fillId="0" borderId="0" xfId="49" applyFont="1">
      <alignment/>
      <protection/>
    </xf>
    <xf numFmtId="0" fontId="0" fillId="0" borderId="73" xfId="49" applyBorder="1">
      <alignment/>
      <protection/>
    </xf>
    <xf numFmtId="0" fontId="7" fillId="0" borderId="73" xfId="49" applyFont="1" applyBorder="1" applyAlignment="1">
      <alignment horizontal="center"/>
      <protection/>
    </xf>
    <xf numFmtId="0" fontId="7" fillId="0" borderId="74" xfId="49" applyFont="1" applyBorder="1" applyAlignment="1">
      <alignment horizontal="center"/>
      <protection/>
    </xf>
    <xf numFmtId="0" fontId="0" fillId="0" borderId="0" xfId="49" applyBorder="1">
      <alignment/>
      <protection/>
    </xf>
    <xf numFmtId="0" fontId="0" fillId="0" borderId="75" xfId="49" applyBorder="1">
      <alignment/>
      <protection/>
    </xf>
    <xf numFmtId="0" fontId="0" fillId="0" borderId="76" xfId="49" applyBorder="1">
      <alignment/>
      <protection/>
    </xf>
    <xf numFmtId="0" fontId="0" fillId="0" borderId="77" xfId="49" applyBorder="1">
      <alignment/>
      <protection/>
    </xf>
    <xf numFmtId="0" fontId="7" fillId="36" borderId="78" xfId="49" applyFont="1" applyFill="1" applyBorder="1">
      <alignment/>
      <protection/>
    </xf>
    <xf numFmtId="0" fontId="31" fillId="0" borderId="0" xfId="49" applyFont="1" applyBorder="1" applyAlignment="1">
      <alignment horizontal="fill"/>
      <protection/>
    </xf>
    <xf numFmtId="0" fontId="0" fillId="0" borderId="73" xfId="49" applyBorder="1" applyAlignment="1">
      <alignment horizontal="center"/>
      <protection/>
    </xf>
    <xf numFmtId="0" fontId="7" fillId="36" borderId="70" xfId="49" applyFont="1" applyFill="1" applyBorder="1">
      <alignment/>
      <protection/>
    </xf>
    <xf numFmtId="0" fontId="13" fillId="0" borderId="79" xfId="49" applyFont="1" applyBorder="1" applyAlignment="1">
      <alignment horizontal="center"/>
      <protection/>
    </xf>
    <xf numFmtId="0" fontId="13" fillId="0" borderId="52" xfId="49" applyFont="1" applyBorder="1" applyAlignment="1">
      <alignment horizontal="center"/>
      <protection/>
    </xf>
    <xf numFmtId="0" fontId="28" fillId="0" borderId="73" xfId="49" applyFont="1" applyBorder="1" applyAlignment="1">
      <alignment horizontal="center"/>
      <protection/>
    </xf>
    <xf numFmtId="0" fontId="28" fillId="0" borderId="73" xfId="49" applyFont="1" applyBorder="1">
      <alignment/>
      <protection/>
    </xf>
    <xf numFmtId="0" fontId="7" fillId="0" borderId="60" xfId="49" applyFont="1" applyBorder="1" applyAlignment="1">
      <alignment horizontal="center"/>
      <protection/>
    </xf>
    <xf numFmtId="0" fontId="46" fillId="33" borderId="0" xfId="49" applyFont="1" applyFill="1">
      <alignment/>
      <protection/>
    </xf>
    <xf numFmtId="0" fontId="0" fillId="33" borderId="0" xfId="49" applyFill="1">
      <alignment/>
      <protection/>
    </xf>
    <xf numFmtId="0" fontId="0" fillId="0" borderId="78" xfId="49" applyBorder="1" applyAlignment="1">
      <alignment horizontal="center"/>
      <protection/>
    </xf>
    <xf numFmtId="0" fontId="0" fillId="0" borderId="72" xfId="49" applyBorder="1" applyAlignment="1">
      <alignment horizontal="center"/>
      <protection/>
    </xf>
    <xf numFmtId="172" fontId="13" fillId="0" borderId="17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right" vertical="center" wrapText="1"/>
    </xf>
    <xf numFmtId="0" fontId="6" fillId="0" borderId="81" xfId="0" applyFont="1" applyFill="1" applyBorder="1" applyAlignment="1">
      <alignment horizontal="right" vertical="center" wrapText="1"/>
    </xf>
    <xf numFmtId="0" fontId="4" fillId="0" borderId="80" xfId="0" applyFont="1" applyFill="1" applyBorder="1" applyAlignment="1">
      <alignment horizontal="right" vertical="justify" wrapText="1"/>
    </xf>
    <xf numFmtId="0" fontId="4" fillId="0" borderId="81" xfId="0" applyFont="1" applyFill="1" applyBorder="1" applyAlignment="1">
      <alignment horizontal="right" vertical="justify" wrapText="1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8" fillId="0" borderId="83" xfId="36" applyFont="1" applyFill="1" applyBorder="1" applyAlignment="1" applyProtection="1">
      <alignment horizontal="center" vertical="center"/>
      <protection/>
    </xf>
    <xf numFmtId="0" fontId="18" fillId="0" borderId="84" xfId="36" applyFont="1" applyFill="1" applyBorder="1" applyAlignment="1" applyProtection="1">
      <alignment horizontal="center" vertical="center"/>
      <protection/>
    </xf>
    <xf numFmtId="0" fontId="56" fillId="0" borderId="83" xfId="36" applyFont="1" applyFill="1" applyBorder="1" applyAlignment="1" applyProtection="1">
      <alignment horizontal="center" vertical="center"/>
      <protection/>
    </xf>
    <xf numFmtId="0" fontId="56" fillId="0" borderId="84" xfId="36" applyFont="1" applyFill="1" applyBorder="1" applyAlignment="1" applyProtection="1">
      <alignment horizontal="center" vertical="center"/>
      <protection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8" fillId="0" borderId="83" xfId="36" applyFont="1" applyFill="1" applyBorder="1" applyAlignment="1" applyProtection="1">
      <alignment horizontal="center" vertical="center"/>
      <protection/>
    </xf>
    <xf numFmtId="0" fontId="8" fillId="0" borderId="84" xfId="36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9" fillId="0" borderId="83" xfId="36" applyFont="1" applyFill="1" applyBorder="1" applyAlignment="1" applyProtection="1">
      <alignment horizontal="center" vertical="center"/>
      <protection/>
    </xf>
    <xf numFmtId="0" fontId="9" fillId="0" borderId="84" xfId="36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57" fillId="0" borderId="83" xfId="36" applyFont="1" applyFill="1" applyBorder="1" applyAlignment="1" applyProtection="1">
      <alignment horizontal="center" vertical="center"/>
      <protection/>
    </xf>
    <xf numFmtId="0" fontId="57" fillId="0" borderId="84" xfId="36" applyFont="1" applyFill="1" applyBorder="1" applyAlignment="1" applyProtection="1">
      <alignment horizontal="center" vertical="center"/>
      <protection/>
    </xf>
    <xf numFmtId="0" fontId="8" fillId="0" borderId="83" xfId="36" applyFont="1" applyFill="1" applyBorder="1" applyAlignment="1" applyProtection="1">
      <alignment horizontal="center" vertical="center"/>
      <protection/>
    </xf>
    <xf numFmtId="0" fontId="8" fillId="0" borderId="84" xfId="36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45" fillId="0" borderId="67" xfId="49" applyFont="1" applyBorder="1" applyAlignment="1">
      <alignment horizontal="center"/>
      <protection/>
    </xf>
    <xf numFmtId="0" fontId="45" fillId="0" borderId="60" xfId="49" applyFont="1" applyBorder="1" applyAlignment="1">
      <alignment horizontal="center"/>
      <protection/>
    </xf>
    <xf numFmtId="0" fontId="45" fillId="0" borderId="68" xfId="49" applyFont="1" applyBorder="1" applyAlignment="1">
      <alignment horizontal="center"/>
      <protection/>
    </xf>
    <xf numFmtId="0" fontId="45" fillId="0" borderId="88" xfId="49" applyFont="1" applyBorder="1" applyAlignment="1">
      <alignment horizontal="center"/>
      <protection/>
    </xf>
    <xf numFmtId="0" fontId="45" fillId="0" borderId="74" xfId="49" applyFont="1" applyBorder="1" applyAlignment="1">
      <alignment horizontal="center"/>
      <protection/>
    </xf>
    <xf numFmtId="0" fontId="45" fillId="0" borderId="89" xfId="49" applyFont="1" applyBorder="1" applyAlignment="1">
      <alignment horizontal="center"/>
      <protection/>
    </xf>
    <xf numFmtId="172" fontId="13" fillId="0" borderId="27" xfId="49" applyNumberFormat="1" applyFont="1" applyBorder="1" applyAlignment="1">
      <alignment horizontal="center" vertical="justify"/>
      <protection/>
    </xf>
    <xf numFmtId="0" fontId="0" fillId="0" borderId="34" xfId="49" applyBorder="1" applyAlignment="1">
      <alignment vertical="justify"/>
      <protection/>
    </xf>
    <xf numFmtId="0" fontId="44" fillId="0" borderId="35" xfId="49" applyFont="1" applyBorder="1" applyAlignment="1">
      <alignment horizontal="center" vertical="justify"/>
      <protection/>
    </xf>
    <xf numFmtId="172" fontId="13" fillId="0" borderId="90" xfId="49" applyNumberFormat="1" applyFont="1" applyBorder="1" applyAlignment="1">
      <alignment horizontal="center" vertical="justify"/>
      <protection/>
    </xf>
    <xf numFmtId="0" fontId="0" fillId="0" borderId="91" xfId="49" applyBorder="1" applyAlignment="1">
      <alignment vertical="justify"/>
      <protection/>
    </xf>
    <xf numFmtId="172" fontId="39" fillId="0" borderId="92" xfId="49" applyNumberFormat="1" applyFont="1" applyBorder="1" applyAlignment="1">
      <alignment horizontal="center" vertical="justify"/>
      <protection/>
    </xf>
    <xf numFmtId="172" fontId="39" fillId="0" borderId="60" xfId="49" applyNumberFormat="1" applyFont="1" applyBorder="1" applyAlignment="1">
      <alignment horizontal="center" vertical="justify"/>
      <protection/>
    </xf>
    <xf numFmtId="0" fontId="44" fillId="0" borderId="60" xfId="49" applyFont="1" applyBorder="1" applyAlignment="1">
      <alignment horizontal="center" vertical="justify"/>
      <protection/>
    </xf>
    <xf numFmtId="0" fontId="44" fillId="0" borderId="68" xfId="49" applyFont="1" applyBorder="1" applyAlignment="1">
      <alignment horizontal="center" vertical="justify"/>
      <protection/>
    </xf>
    <xf numFmtId="0" fontId="28" fillId="0" borderId="34" xfId="49" applyFont="1" applyBorder="1" applyAlignment="1">
      <alignment textRotation="180"/>
      <protection/>
    </xf>
    <xf numFmtId="0" fontId="28" fillId="0" borderId="30" xfId="49" applyFont="1" applyBorder="1" applyAlignment="1">
      <alignment textRotation="180"/>
      <protection/>
    </xf>
    <xf numFmtId="172" fontId="13" fillId="0" borderId="31" xfId="49" applyNumberFormat="1" applyFont="1" applyBorder="1" applyAlignment="1">
      <alignment horizontal="center" vertical="justify"/>
      <protection/>
    </xf>
    <xf numFmtId="172" fontId="13" fillId="0" borderId="32" xfId="49" applyNumberFormat="1" applyFont="1" applyBorder="1" applyAlignment="1">
      <alignment horizontal="center" vertical="justify"/>
      <protection/>
    </xf>
    <xf numFmtId="0" fontId="100" fillId="0" borderId="35" xfId="49" applyFont="1" applyBorder="1" applyAlignment="1">
      <alignment horizontal="center" vertical="justify"/>
      <protection/>
    </xf>
    <xf numFmtId="172" fontId="13" fillId="0" borderId="29" xfId="49" applyNumberFormat="1" applyFont="1" applyBorder="1" applyAlignment="1">
      <alignment horizontal="center" vertical="justify"/>
      <protection/>
    </xf>
    <xf numFmtId="0" fontId="38" fillId="0" borderId="35" xfId="49" applyFont="1" applyBorder="1" applyAlignment="1">
      <alignment horizontal="center" vertical="justify"/>
      <protection/>
    </xf>
    <xf numFmtId="0" fontId="38" fillId="0" borderId="60" xfId="49" applyFont="1" applyBorder="1" applyAlignment="1">
      <alignment horizontal="center" vertical="justify"/>
      <protection/>
    </xf>
    <xf numFmtId="0" fontId="38" fillId="0" borderId="68" xfId="49" applyFont="1" applyBorder="1" applyAlignment="1">
      <alignment horizontal="center" vertical="justify"/>
      <protection/>
    </xf>
    <xf numFmtId="172" fontId="39" fillId="0" borderId="55" xfId="49" applyNumberFormat="1" applyFont="1" applyBorder="1" applyAlignment="1">
      <alignment horizontal="center" vertical="justify"/>
      <protection/>
    </xf>
    <xf numFmtId="172" fontId="39" fillId="0" borderId="93" xfId="49" applyNumberFormat="1" applyFont="1" applyBorder="1" applyAlignment="1">
      <alignment horizontal="center" vertical="justify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2</xdr:col>
      <xdr:colOff>238125</xdr:colOff>
      <xdr:row>0</xdr:row>
      <xdr:rowOff>552450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0477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36</xdr:row>
      <xdr:rowOff>47625</xdr:rowOff>
    </xdr:from>
    <xdr:to>
      <xdr:col>26</xdr:col>
      <xdr:colOff>504825</xdr:colOff>
      <xdr:row>36</xdr:row>
      <xdr:rowOff>619125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31675" y="9667875"/>
          <a:ext cx="476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476250</xdr:colOff>
      <xdr:row>37</xdr:row>
      <xdr:rowOff>104775</xdr:rowOff>
    </xdr:to>
    <xdr:pic>
      <xdr:nvPicPr>
        <xdr:cNvPr id="3" name="Picture 4" descr="IMMAGINE-COPPA-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9639300"/>
          <a:ext cx="457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0</xdr:row>
      <xdr:rowOff>0</xdr:rowOff>
    </xdr:from>
    <xdr:to>
      <xdr:col>26</xdr:col>
      <xdr:colOff>590550</xdr:colOff>
      <xdr:row>0</xdr:row>
      <xdr:rowOff>619125</xdr:rowOff>
    </xdr:to>
    <xdr:pic>
      <xdr:nvPicPr>
        <xdr:cNvPr id="4" name="Picture 5" descr="germania 20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12625" y="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28575</xdr:rowOff>
    </xdr:from>
    <xdr:to>
      <xdr:col>14</xdr:col>
      <xdr:colOff>514350</xdr:colOff>
      <xdr:row>0</xdr:row>
      <xdr:rowOff>628650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10</xdr:row>
      <xdr:rowOff>123825</xdr:rowOff>
    </xdr:from>
    <xdr:to>
      <xdr:col>17</xdr:col>
      <xdr:colOff>219075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90725" y="1914525"/>
          <a:ext cx="7572375" cy="1066800"/>
        </a:xfrm>
        <a:prstGeom prst="ellipseRibbon2">
          <a:avLst>
            <a:gd name="adj" fmla="val 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2007/08
</a:t>
          </a:r>
          <a:r>
            <a:rPr lang="en-US" cap="none" sz="1400" b="1" i="0" u="none" baseline="0">
              <a:solidFill>
                <a:srgbClr val="000000"/>
              </a:solidFill>
            </a:rPr>
            <a:t>Costa d'Amalfi
</a:t>
          </a:r>
          <a:r>
            <a:rPr lang="en-US" cap="none" sz="1400" b="1" i="1" u="none" baseline="0">
              <a:solidFill>
                <a:srgbClr val="000000"/>
              </a:solidFill>
            </a:rPr>
            <a:t>Girone d'andata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5</xdr:row>
      <xdr:rowOff>57150</xdr:rowOff>
    </xdr:from>
    <xdr:to>
      <xdr:col>16</xdr:col>
      <xdr:colOff>276225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62125" y="942975"/>
          <a:ext cx="7400925" cy="134302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2006/2007
</a:t>
          </a:r>
          <a:r>
            <a:rPr lang="en-US" cap="none" sz="1400" b="1" i="0" u="none" baseline="0">
              <a:solidFill>
                <a:srgbClr val="000000"/>
              </a:solidFill>
            </a:rPr>
            <a:t>Costa d'Amalfi
</a:t>
          </a:r>
          <a:r>
            <a:rPr lang="en-US" cap="none" sz="1400" b="1" i="1" u="none" baseline="0">
              <a:solidFill>
                <a:srgbClr val="000000"/>
              </a:solidFill>
            </a:rPr>
            <a:t>Girone di ritorno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161925</xdr:rowOff>
    </xdr:from>
    <xdr:to>
      <xdr:col>14</xdr:col>
      <xdr:colOff>542925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47725" y="647700"/>
          <a:ext cx="8458200" cy="1409700"/>
        </a:xfrm>
        <a:prstGeom prst="ellipseRibbon2">
          <a:avLst>
            <a:gd name="adj1" fmla="val -23194"/>
            <a:gd name="adj2" fmla="val 25222"/>
            <a:gd name="adj3" fmla="val -4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Campione: 
</a:t>
          </a:r>
          <a:r>
            <a:rPr lang="en-US" cap="none" sz="1200" b="1" i="0" u="none" baseline="0">
              <a:solidFill>
                <a:srgbClr val="000000"/>
              </a:solidFill>
            </a:rPr>
            <a:t>Coppa Disciplina: 
</a:t>
          </a:r>
          <a:r>
            <a:rPr lang="en-US" cap="none" sz="1200" b="1" i="0" u="none" baseline="0">
              <a:solidFill>
                <a:srgbClr val="000000"/>
              </a:solidFill>
            </a:rPr>
            <a:t>Premio Fair play :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13</xdr:row>
      <xdr:rowOff>104775</xdr:rowOff>
    </xdr:from>
    <xdr:to>
      <xdr:col>14</xdr:col>
      <xdr:colOff>200025</xdr:colOff>
      <xdr:row>16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3581400" y="2800350"/>
          <a:ext cx="4591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Fase preliminare</a:t>
          </a:r>
        </a:p>
      </xdr:txBody>
    </xdr:sp>
    <xdr:clientData/>
  </xdr:twoCellAnchor>
  <xdr:twoCellAnchor>
    <xdr:from>
      <xdr:col>6</xdr:col>
      <xdr:colOff>342900</xdr:colOff>
      <xdr:row>93</xdr:row>
      <xdr:rowOff>57150</xdr:rowOff>
    </xdr:from>
    <xdr:to>
      <xdr:col>15</xdr:col>
      <xdr:colOff>104775</xdr:colOff>
      <xdr:row>97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3819525" y="19554825"/>
          <a:ext cx="45910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Fase Finale</a:t>
          </a:r>
        </a:p>
      </xdr:txBody>
    </xdr:sp>
    <xdr:clientData/>
  </xdr:twoCellAnchor>
  <xdr:twoCellAnchor>
    <xdr:from>
      <xdr:col>2</xdr:col>
      <xdr:colOff>28575</xdr:colOff>
      <xdr:row>148</xdr:row>
      <xdr:rowOff>66675</xdr:rowOff>
    </xdr:from>
    <xdr:to>
      <xdr:col>15</xdr:col>
      <xdr:colOff>600075</xdr:colOff>
      <xdr:row>156</xdr:row>
      <xdr:rowOff>66675</xdr:rowOff>
    </xdr:to>
    <xdr:sp>
      <xdr:nvSpPr>
        <xdr:cNvPr id="3" name="WordArt 3"/>
        <xdr:cNvSpPr>
          <a:spLocks/>
        </xdr:cNvSpPr>
      </xdr:nvSpPr>
      <xdr:spPr>
        <a:xfrm>
          <a:off x="476250" y="29498925"/>
          <a:ext cx="8429625" cy="12954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20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Campione Fantacoppa 2007/08</a:t>
          </a:r>
        </a:p>
      </xdr:txBody>
    </xdr:sp>
    <xdr:clientData/>
  </xdr:twoCellAnchor>
  <xdr:twoCellAnchor>
    <xdr:from>
      <xdr:col>4</xdr:col>
      <xdr:colOff>438150</xdr:colOff>
      <xdr:row>151</xdr:row>
      <xdr:rowOff>47625</xdr:rowOff>
    </xdr:from>
    <xdr:to>
      <xdr:col>13</xdr:col>
      <xdr:colOff>781050</xdr:colOff>
      <xdr:row>161</xdr:row>
      <xdr:rowOff>47625</xdr:rowOff>
    </xdr:to>
    <xdr:sp>
      <xdr:nvSpPr>
        <xdr:cNvPr id="4" name="WordArt 4"/>
        <xdr:cNvSpPr>
          <a:spLocks/>
        </xdr:cNvSpPr>
      </xdr:nvSpPr>
      <xdr:spPr>
        <a:xfrm>
          <a:off x="2238375" y="29965650"/>
          <a:ext cx="5076825" cy="16192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4</xdr:col>
      <xdr:colOff>1104900</xdr:colOff>
      <xdr:row>152</xdr:row>
      <xdr:rowOff>28575</xdr:rowOff>
    </xdr:from>
    <xdr:ext cx="2705100" cy="1847850"/>
    <xdr:sp>
      <xdr:nvSpPr>
        <xdr:cNvPr id="5" name="Rettangolo 5"/>
        <xdr:cNvSpPr>
          <a:spLocks/>
        </xdr:cNvSpPr>
      </xdr:nvSpPr>
      <xdr:spPr>
        <a:xfrm>
          <a:off x="2905125" y="30108525"/>
          <a:ext cx="27051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CCCC"/>
              </a:solidFill>
            </a:rPr>
            <a:t>xxxxxxxx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ntacinico%202007-2008%20FANTACOPPA%20FASE%20FI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e "/>
      <sheetName val="Girone d'andata"/>
      <sheetName val="Girone di ritorno"/>
      <sheetName val="  Fase Clock"/>
      <sheetName val="Coppa Fantacinica 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vastano.alfonso@gmail.com" TargetMode="External" /><Relationship Id="rId2" Type="http://schemas.openxmlformats.org/officeDocument/2006/relationships/hyperlink" Target="mailto:fiorenza@trisia.enea.it" TargetMode="External" /><Relationship Id="rId3" Type="http://schemas.openxmlformats.org/officeDocument/2006/relationships/hyperlink" Target="mailto:liguorigiuseppe@virgilio.it" TargetMode="External" /><Relationship Id="rId4" Type="http://schemas.openxmlformats.org/officeDocument/2006/relationships/hyperlink" Target="mailto:newonline@tiscali.it" TargetMode="External" /><Relationship Id="rId5" Type="http://schemas.openxmlformats.org/officeDocument/2006/relationships/hyperlink" Target="mailto:fiorenza@trisia.enea.it" TargetMode="External" /><Relationship Id="rId6" Type="http://schemas.openxmlformats.org/officeDocument/2006/relationships/hyperlink" Target="mailto:tornado28@virgilio.it" TargetMode="External" /><Relationship Id="rId7" Type="http://schemas.openxmlformats.org/officeDocument/2006/relationships/hyperlink" Target="mailto:deangelis82@tin.it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AK86"/>
  <sheetViews>
    <sheetView zoomScale="77" zoomScaleNormal="77" zoomScalePageLayoutView="0" workbookViewId="0" topLeftCell="A16">
      <selection activeCell="F3" sqref="F3"/>
    </sheetView>
  </sheetViews>
  <sheetFormatPr defaultColWidth="9.140625" defaultRowHeight="12.75"/>
  <cols>
    <col min="1" max="1" width="19.140625" style="2" customWidth="1"/>
    <col min="2" max="2" width="4.8515625" style="51" customWidth="1"/>
    <col min="3" max="3" width="17.140625" style="38" customWidth="1"/>
    <col min="4" max="4" width="15.421875" style="38" bestFit="1" customWidth="1"/>
    <col min="5" max="5" width="14.7109375" style="51" bestFit="1" customWidth="1"/>
    <col min="6" max="6" width="10.00390625" style="51" customWidth="1"/>
    <col min="7" max="7" width="19.140625" style="2" customWidth="1"/>
    <col min="8" max="8" width="4.8515625" style="51" customWidth="1"/>
    <col min="9" max="9" width="20.7109375" style="38" customWidth="1"/>
    <col min="10" max="10" width="15.421875" style="38" bestFit="1" customWidth="1"/>
    <col min="11" max="11" width="14.7109375" style="2" bestFit="1" customWidth="1"/>
    <col min="12" max="12" width="16.28125" style="2" bestFit="1" customWidth="1"/>
    <col min="13" max="13" width="19.140625" style="2" customWidth="1"/>
    <col min="14" max="14" width="4.8515625" style="2" customWidth="1"/>
    <col min="15" max="15" width="20.7109375" style="38" customWidth="1"/>
    <col min="16" max="16" width="15.421875" style="53" bestFit="1" customWidth="1"/>
    <col min="17" max="17" width="14.7109375" style="2" bestFit="1" customWidth="1"/>
    <col min="18" max="18" width="10.140625" style="2" bestFit="1" customWidth="1"/>
    <col min="19" max="19" width="21.00390625" style="2" customWidth="1"/>
    <col min="20" max="20" width="8.421875" style="2" customWidth="1"/>
    <col min="21" max="21" width="18.57421875" style="38" customWidth="1"/>
    <col min="22" max="22" width="15.00390625" style="51" bestFit="1" customWidth="1"/>
    <col min="23" max="23" width="14.7109375" style="2" customWidth="1"/>
    <col min="24" max="24" width="8.00390625" style="2" customWidth="1"/>
    <col min="25" max="25" width="20.57421875" style="2" bestFit="1" customWidth="1"/>
    <col min="26" max="26" width="8.28125" style="2" customWidth="1"/>
    <col min="27" max="27" width="17.28125" style="51" bestFit="1" customWidth="1"/>
    <col min="28" max="28" width="15.421875" style="79" bestFit="1" customWidth="1"/>
    <col min="29" max="29" width="14.7109375" style="2" bestFit="1" customWidth="1"/>
    <col min="30" max="30" width="9.8515625" style="2" customWidth="1"/>
    <col min="31" max="31" width="10.00390625" style="2" customWidth="1"/>
    <col min="32" max="16384" width="9.140625" style="2" customWidth="1"/>
  </cols>
  <sheetData>
    <row r="1" spans="1:37" ht="49.5" customHeight="1">
      <c r="A1" s="374" t="s">
        <v>86</v>
      </c>
      <c r="B1" s="375"/>
      <c r="C1" s="376" t="s">
        <v>251</v>
      </c>
      <c r="D1" s="377"/>
      <c r="E1" s="1"/>
      <c r="F1" s="2"/>
      <c r="G1" s="374" t="s">
        <v>4</v>
      </c>
      <c r="H1" s="375"/>
      <c r="I1" s="376" t="s">
        <v>274</v>
      </c>
      <c r="J1" s="377"/>
      <c r="K1" s="1"/>
      <c r="M1" s="374" t="s">
        <v>87</v>
      </c>
      <c r="N1" s="375"/>
      <c r="O1" s="376" t="s">
        <v>88</v>
      </c>
      <c r="P1" s="377"/>
      <c r="Q1" s="3"/>
      <c r="S1" s="374" t="s">
        <v>5</v>
      </c>
      <c r="T1" s="375"/>
      <c r="U1" s="378" t="s">
        <v>6</v>
      </c>
      <c r="V1" s="379"/>
      <c r="Y1" s="382" t="s">
        <v>7</v>
      </c>
      <c r="Z1" s="383"/>
      <c r="AA1" s="384" t="s">
        <v>8</v>
      </c>
      <c r="AB1" s="385"/>
      <c r="AH1" s="3"/>
      <c r="AI1" s="3"/>
      <c r="AJ1" s="3"/>
      <c r="AK1" s="3"/>
    </row>
    <row r="2" spans="1:37" ht="34.5" customHeight="1" thickBot="1">
      <c r="A2" s="386" t="s">
        <v>93</v>
      </c>
      <c r="B2" s="387"/>
      <c r="C2" s="388" t="s">
        <v>94</v>
      </c>
      <c r="D2" s="389"/>
      <c r="E2" s="4"/>
      <c r="F2" s="2"/>
      <c r="G2" s="386" t="s">
        <v>12</v>
      </c>
      <c r="H2" s="387"/>
      <c r="I2" s="388" t="s">
        <v>13</v>
      </c>
      <c r="J2" s="389"/>
      <c r="K2" s="4"/>
      <c r="M2" s="404" t="s">
        <v>326</v>
      </c>
      <c r="N2" s="405"/>
      <c r="O2" s="390" t="s">
        <v>95</v>
      </c>
      <c r="P2" s="391"/>
      <c r="Q2" s="3"/>
      <c r="S2" s="396" t="s">
        <v>14</v>
      </c>
      <c r="T2" s="397"/>
      <c r="U2" s="398" t="s">
        <v>380</v>
      </c>
      <c r="V2" s="399"/>
      <c r="W2" s="371"/>
      <c r="Y2" s="392" t="s">
        <v>15</v>
      </c>
      <c r="Z2" s="393"/>
      <c r="AA2" s="388" t="s">
        <v>16</v>
      </c>
      <c r="AB2" s="389"/>
      <c r="AH2" s="3"/>
      <c r="AI2" s="3"/>
      <c r="AJ2" s="3"/>
      <c r="AK2" s="3"/>
    </row>
    <row r="3" spans="1:37" ht="19.5" customHeight="1" thickBot="1">
      <c r="A3" s="5" t="s">
        <v>17</v>
      </c>
      <c r="B3" s="6" t="s">
        <v>18</v>
      </c>
      <c r="C3" s="6" t="s">
        <v>19</v>
      </c>
      <c r="D3" s="7" t="s">
        <v>20</v>
      </c>
      <c r="E3" s="8"/>
      <c r="F3" s="2"/>
      <c r="G3" s="9" t="s">
        <v>17</v>
      </c>
      <c r="H3" s="6" t="s">
        <v>18</v>
      </c>
      <c r="I3" s="10" t="s">
        <v>19</v>
      </c>
      <c r="J3" s="11" t="s">
        <v>20</v>
      </c>
      <c r="K3" s="8"/>
      <c r="M3" s="5" t="s">
        <v>17</v>
      </c>
      <c r="N3" s="6" t="s">
        <v>18</v>
      </c>
      <c r="O3" s="10" t="s">
        <v>19</v>
      </c>
      <c r="P3" s="12" t="s">
        <v>21</v>
      </c>
      <c r="Q3" s="13"/>
      <c r="S3" s="5" t="s">
        <v>17</v>
      </c>
      <c r="T3" s="6" t="s">
        <v>18</v>
      </c>
      <c r="U3" s="10" t="s">
        <v>19</v>
      </c>
      <c r="V3" s="12" t="s">
        <v>21</v>
      </c>
      <c r="Y3" s="5" t="s">
        <v>17</v>
      </c>
      <c r="Z3" s="6" t="s">
        <v>18</v>
      </c>
      <c r="AA3" s="10" t="s">
        <v>19</v>
      </c>
      <c r="AB3" s="12" t="s">
        <v>21</v>
      </c>
      <c r="AH3" s="3"/>
      <c r="AI3" s="3"/>
      <c r="AJ3" s="3"/>
      <c r="AK3" s="3"/>
    </row>
    <row r="4" spans="1:37" s="18" customFormat="1" ht="19.5" customHeight="1">
      <c r="A4" s="14" t="s">
        <v>98</v>
      </c>
      <c r="B4" s="15" t="s">
        <v>22</v>
      </c>
      <c r="C4" s="229" t="s">
        <v>213</v>
      </c>
      <c r="D4" s="16">
        <v>3800</v>
      </c>
      <c r="E4" s="17"/>
      <c r="G4" s="14" t="s">
        <v>27</v>
      </c>
      <c r="H4" s="15" t="s">
        <v>22</v>
      </c>
      <c r="I4" s="229" t="s">
        <v>218</v>
      </c>
      <c r="J4" s="16">
        <v>350</v>
      </c>
      <c r="K4" s="17"/>
      <c r="M4" s="368" t="s">
        <v>370</v>
      </c>
      <c r="N4" s="250" t="s">
        <v>22</v>
      </c>
      <c r="O4" s="253" t="s">
        <v>217</v>
      </c>
      <c r="P4" s="369">
        <v>2000</v>
      </c>
      <c r="Q4" s="21"/>
      <c r="S4" s="14" t="s">
        <v>26</v>
      </c>
      <c r="T4" s="15" t="s">
        <v>22</v>
      </c>
      <c r="U4" s="229" t="s">
        <v>223</v>
      </c>
      <c r="V4" s="16">
        <v>300</v>
      </c>
      <c r="Y4" s="14" t="s">
        <v>24</v>
      </c>
      <c r="Z4" s="15" t="s">
        <v>22</v>
      </c>
      <c r="AA4" s="229" t="s">
        <v>212</v>
      </c>
      <c r="AB4" s="16">
        <v>2300</v>
      </c>
      <c r="AH4" s="21"/>
      <c r="AI4" s="21"/>
      <c r="AJ4" s="21"/>
      <c r="AK4" s="21"/>
    </row>
    <row r="5" spans="1:37" s="18" customFormat="1" ht="19.5" customHeight="1" thickBot="1">
      <c r="A5" s="249" t="s">
        <v>283</v>
      </c>
      <c r="B5" s="252" t="s">
        <v>22</v>
      </c>
      <c r="C5" s="253" t="s">
        <v>213</v>
      </c>
      <c r="D5" s="251">
        <v>50</v>
      </c>
      <c r="E5" s="17"/>
      <c r="G5" s="22" t="s">
        <v>25</v>
      </c>
      <c r="H5" s="23" t="s">
        <v>22</v>
      </c>
      <c r="I5" s="229" t="s">
        <v>218</v>
      </c>
      <c r="J5" s="24">
        <v>50</v>
      </c>
      <c r="K5" s="17"/>
      <c r="M5" s="249" t="s">
        <v>350</v>
      </c>
      <c r="N5" s="252" t="s">
        <v>22</v>
      </c>
      <c r="O5" s="253" t="s">
        <v>222</v>
      </c>
      <c r="P5" s="254">
        <v>300</v>
      </c>
      <c r="Q5" s="21"/>
      <c r="S5" s="22" t="s">
        <v>282</v>
      </c>
      <c r="T5" s="23" t="s">
        <v>22</v>
      </c>
      <c r="U5" s="229" t="s">
        <v>216</v>
      </c>
      <c r="V5" s="24">
        <v>450</v>
      </c>
      <c r="Y5" s="22" t="s">
        <v>229</v>
      </c>
      <c r="Z5" s="23" t="s">
        <v>22</v>
      </c>
      <c r="AA5" s="229" t="s">
        <v>212</v>
      </c>
      <c r="AB5" s="24">
        <v>50</v>
      </c>
      <c r="AH5" s="21"/>
      <c r="AI5" s="21"/>
      <c r="AJ5" s="21"/>
      <c r="AK5" s="21"/>
    </row>
    <row r="6" spans="1:29" s="18" customFormat="1" ht="19.5" customHeight="1" thickBot="1">
      <c r="A6" s="26" t="s">
        <v>252</v>
      </c>
      <c r="B6" s="27" t="s">
        <v>22</v>
      </c>
      <c r="C6" s="230" t="s">
        <v>209</v>
      </c>
      <c r="D6" s="28">
        <v>850</v>
      </c>
      <c r="E6" s="29">
        <f>SUM(D4:D6)</f>
        <v>4700</v>
      </c>
      <c r="G6" s="26" t="s">
        <v>261</v>
      </c>
      <c r="H6" s="27" t="s">
        <v>22</v>
      </c>
      <c r="I6" s="230" t="s">
        <v>218</v>
      </c>
      <c r="J6" s="28">
        <v>50</v>
      </c>
      <c r="K6" s="29">
        <f>SUM(J4:J6)</f>
        <v>450</v>
      </c>
      <c r="M6" s="26" t="s">
        <v>275</v>
      </c>
      <c r="N6" s="27" t="s">
        <v>22</v>
      </c>
      <c r="O6" s="230" t="s">
        <v>224</v>
      </c>
      <c r="P6" s="30">
        <v>950</v>
      </c>
      <c r="Q6" s="31">
        <f>SUM(P4:P6)</f>
        <v>3250</v>
      </c>
      <c r="S6" s="245" t="s">
        <v>376</v>
      </c>
      <c r="T6" s="246" t="s">
        <v>22</v>
      </c>
      <c r="U6" s="247" t="s">
        <v>213</v>
      </c>
      <c r="V6" s="248">
        <v>2200</v>
      </c>
      <c r="W6" s="32">
        <f>SUM(V4:V6)</f>
        <v>2950</v>
      </c>
      <c r="Y6" s="245" t="s">
        <v>381</v>
      </c>
      <c r="Z6" s="246" t="s">
        <v>22</v>
      </c>
      <c r="AA6" s="247" t="s">
        <v>208</v>
      </c>
      <c r="AB6" s="248">
        <v>600</v>
      </c>
      <c r="AC6" s="32">
        <f>SUM(AB4:AB6)</f>
        <v>2950</v>
      </c>
    </row>
    <row r="7" spans="1:29" s="18" customFormat="1" ht="19.5" customHeight="1" thickBot="1">
      <c r="A7" s="14" t="s">
        <v>102</v>
      </c>
      <c r="B7" s="15" t="s">
        <v>29</v>
      </c>
      <c r="C7" s="229" t="s">
        <v>224</v>
      </c>
      <c r="D7" s="16">
        <v>600</v>
      </c>
      <c r="E7" s="17"/>
      <c r="G7" s="14" t="s">
        <v>262</v>
      </c>
      <c r="H7" s="15" t="s">
        <v>29</v>
      </c>
      <c r="I7" s="229" t="s">
        <v>223</v>
      </c>
      <c r="J7" s="16">
        <v>450</v>
      </c>
      <c r="K7" s="17"/>
      <c r="M7" s="14" t="s">
        <v>103</v>
      </c>
      <c r="N7" s="19" t="s">
        <v>29</v>
      </c>
      <c r="O7" s="229" t="s">
        <v>210</v>
      </c>
      <c r="P7" s="20">
        <v>750</v>
      </c>
      <c r="Q7" s="21"/>
      <c r="S7" s="14" t="s">
        <v>30</v>
      </c>
      <c r="T7" s="15" t="s">
        <v>29</v>
      </c>
      <c r="U7" s="229" t="s">
        <v>266</v>
      </c>
      <c r="V7" s="16">
        <v>200</v>
      </c>
      <c r="W7" s="33"/>
      <c r="Y7" s="14" t="s">
        <v>31</v>
      </c>
      <c r="Z7" s="15" t="s">
        <v>29</v>
      </c>
      <c r="AA7" s="229" t="s">
        <v>218</v>
      </c>
      <c r="AB7" s="16">
        <v>3100</v>
      </c>
      <c r="AC7" s="33"/>
    </row>
    <row r="8" spans="1:28" s="18" customFormat="1" ht="19.5" customHeight="1" thickBot="1">
      <c r="A8" s="22" t="s">
        <v>107</v>
      </c>
      <c r="B8" s="15" t="s">
        <v>29</v>
      </c>
      <c r="C8" s="230" t="s">
        <v>221</v>
      </c>
      <c r="D8" s="24">
        <v>550</v>
      </c>
      <c r="E8" s="17"/>
      <c r="G8" s="249" t="s">
        <v>366</v>
      </c>
      <c r="H8" s="250" t="s">
        <v>29</v>
      </c>
      <c r="I8" s="247" t="s">
        <v>217</v>
      </c>
      <c r="J8" s="251">
        <v>2150</v>
      </c>
      <c r="K8" s="17"/>
      <c r="M8" s="22" t="s">
        <v>235</v>
      </c>
      <c r="N8" s="19" t="s">
        <v>29</v>
      </c>
      <c r="O8" s="230" t="s">
        <v>211</v>
      </c>
      <c r="P8" s="25">
        <v>500</v>
      </c>
      <c r="Q8" s="21"/>
      <c r="S8" s="22" t="s">
        <v>33</v>
      </c>
      <c r="T8" s="15" t="s">
        <v>29</v>
      </c>
      <c r="U8" s="230" t="s">
        <v>223</v>
      </c>
      <c r="V8" s="24">
        <v>500</v>
      </c>
      <c r="Y8" s="22" t="s">
        <v>37</v>
      </c>
      <c r="Z8" s="15" t="s">
        <v>29</v>
      </c>
      <c r="AA8" s="230" t="s">
        <v>217</v>
      </c>
      <c r="AB8" s="24">
        <v>200</v>
      </c>
    </row>
    <row r="9" spans="1:28" s="18" customFormat="1" ht="19.5" customHeight="1" thickBot="1">
      <c r="A9" s="22" t="s">
        <v>115</v>
      </c>
      <c r="B9" s="15" t="s">
        <v>29</v>
      </c>
      <c r="C9" s="229" t="s">
        <v>218</v>
      </c>
      <c r="D9" s="24">
        <v>1500</v>
      </c>
      <c r="E9" s="17"/>
      <c r="G9" s="22" t="s">
        <v>40</v>
      </c>
      <c r="H9" s="15" t="s">
        <v>29</v>
      </c>
      <c r="I9" s="229" t="s">
        <v>210</v>
      </c>
      <c r="J9" s="24">
        <v>1050</v>
      </c>
      <c r="K9" s="17"/>
      <c r="M9" s="22" t="s">
        <v>276</v>
      </c>
      <c r="N9" s="19" t="s">
        <v>29</v>
      </c>
      <c r="O9" s="229" t="s">
        <v>218</v>
      </c>
      <c r="P9" s="25">
        <v>1600</v>
      </c>
      <c r="Q9" s="21"/>
      <c r="S9" s="22" t="s">
        <v>45</v>
      </c>
      <c r="T9" s="15" t="s">
        <v>29</v>
      </c>
      <c r="U9" s="229" t="s">
        <v>215</v>
      </c>
      <c r="V9" s="24">
        <v>250</v>
      </c>
      <c r="Y9" s="22" t="s">
        <v>289</v>
      </c>
      <c r="Z9" s="15" t="s">
        <v>29</v>
      </c>
      <c r="AA9" s="229" t="s">
        <v>219</v>
      </c>
      <c r="AB9" s="24">
        <v>300</v>
      </c>
    </row>
    <row r="10" spans="1:28" s="18" customFormat="1" ht="19.5" customHeight="1" thickBot="1">
      <c r="A10" s="249" t="s">
        <v>363</v>
      </c>
      <c r="B10" s="250" t="s">
        <v>29</v>
      </c>
      <c r="C10" s="253" t="s">
        <v>213</v>
      </c>
      <c r="D10" s="251">
        <v>600</v>
      </c>
      <c r="E10" s="17"/>
      <c r="G10" s="249" t="s">
        <v>367</v>
      </c>
      <c r="H10" s="250" t="s">
        <v>29</v>
      </c>
      <c r="I10" s="253" t="s">
        <v>267</v>
      </c>
      <c r="J10" s="251">
        <v>1900</v>
      </c>
      <c r="K10" s="17"/>
      <c r="M10" s="22" t="s">
        <v>277</v>
      </c>
      <c r="N10" s="19" t="s">
        <v>29</v>
      </c>
      <c r="O10" s="229" t="s">
        <v>212</v>
      </c>
      <c r="P10" s="25">
        <v>900</v>
      </c>
      <c r="Q10" s="21"/>
      <c r="S10" s="22" t="s">
        <v>36</v>
      </c>
      <c r="T10" s="15" t="s">
        <v>29</v>
      </c>
      <c r="U10" s="229" t="s">
        <v>213</v>
      </c>
      <c r="V10" s="24">
        <v>1500</v>
      </c>
      <c r="Y10" s="249" t="s">
        <v>382</v>
      </c>
      <c r="Z10" s="250" t="s">
        <v>29</v>
      </c>
      <c r="AA10" s="253" t="s">
        <v>255</v>
      </c>
      <c r="AB10" s="251">
        <v>350</v>
      </c>
    </row>
    <row r="11" spans="1:28" s="18" customFormat="1" ht="19.5" customHeight="1" thickBot="1">
      <c r="A11" s="22" t="s">
        <v>253</v>
      </c>
      <c r="B11" s="15" t="s">
        <v>29</v>
      </c>
      <c r="C11" s="230" t="s">
        <v>217</v>
      </c>
      <c r="D11" s="24">
        <v>200</v>
      </c>
      <c r="E11" s="17"/>
      <c r="G11" s="249" t="s">
        <v>368</v>
      </c>
      <c r="H11" s="250" t="s">
        <v>29</v>
      </c>
      <c r="I11" s="247" t="s">
        <v>223</v>
      </c>
      <c r="J11" s="251">
        <v>900</v>
      </c>
      <c r="K11" s="17"/>
      <c r="M11" s="22" t="s">
        <v>247</v>
      </c>
      <c r="N11" s="19" t="s">
        <v>29</v>
      </c>
      <c r="O11" s="230" t="s">
        <v>212</v>
      </c>
      <c r="P11" s="25">
        <v>700</v>
      </c>
      <c r="Q11" s="21"/>
      <c r="S11" s="22" t="s">
        <v>42</v>
      </c>
      <c r="T11" s="15" t="s">
        <v>29</v>
      </c>
      <c r="U11" s="230" t="s">
        <v>212</v>
      </c>
      <c r="V11" s="24">
        <v>2400</v>
      </c>
      <c r="Y11" s="22" t="s">
        <v>118</v>
      </c>
      <c r="Z11" s="15" t="s">
        <v>29</v>
      </c>
      <c r="AA11" s="230" t="s">
        <v>215</v>
      </c>
      <c r="AB11" s="24">
        <v>250</v>
      </c>
    </row>
    <row r="12" spans="1:28" s="18" customFormat="1" ht="19.5" customHeight="1" thickBot="1">
      <c r="A12" s="22" t="s">
        <v>236</v>
      </c>
      <c r="B12" s="15" t="s">
        <v>29</v>
      </c>
      <c r="C12" s="230" t="s">
        <v>255</v>
      </c>
      <c r="D12" s="24">
        <v>200</v>
      </c>
      <c r="E12" s="17"/>
      <c r="G12" s="249" t="s">
        <v>369</v>
      </c>
      <c r="H12" s="250" t="s">
        <v>29</v>
      </c>
      <c r="I12" s="247" t="s">
        <v>209</v>
      </c>
      <c r="J12" s="251">
        <v>350</v>
      </c>
      <c r="K12" s="17"/>
      <c r="M12" s="22" t="s">
        <v>41</v>
      </c>
      <c r="N12" s="19" t="s">
        <v>29</v>
      </c>
      <c r="O12" s="230" t="s">
        <v>214</v>
      </c>
      <c r="P12" s="25">
        <v>400</v>
      </c>
      <c r="Q12" s="21"/>
      <c r="S12" s="249" t="s">
        <v>263</v>
      </c>
      <c r="T12" s="250" t="s">
        <v>29</v>
      </c>
      <c r="U12" s="247" t="s">
        <v>212</v>
      </c>
      <c r="V12" s="251">
        <v>500</v>
      </c>
      <c r="Y12" s="22" t="s">
        <v>113</v>
      </c>
      <c r="Z12" s="15" t="s">
        <v>29</v>
      </c>
      <c r="AA12" s="230" t="s">
        <v>221</v>
      </c>
      <c r="AB12" s="24">
        <v>400</v>
      </c>
    </row>
    <row r="13" spans="1:29" s="18" customFormat="1" ht="19.5" customHeight="1" thickBot="1">
      <c r="A13" s="22" t="s">
        <v>254</v>
      </c>
      <c r="B13" s="15" t="s">
        <v>29</v>
      </c>
      <c r="C13" s="230" t="s">
        <v>224</v>
      </c>
      <c r="D13" s="24">
        <v>300</v>
      </c>
      <c r="E13" s="17"/>
      <c r="G13" s="22" t="s">
        <v>264</v>
      </c>
      <c r="H13" s="15" t="s">
        <v>29</v>
      </c>
      <c r="I13" s="230" t="s">
        <v>267</v>
      </c>
      <c r="J13" s="24">
        <v>600</v>
      </c>
      <c r="K13" s="17"/>
      <c r="M13" s="22" t="s">
        <v>278</v>
      </c>
      <c r="N13" s="19" t="s">
        <v>29</v>
      </c>
      <c r="O13" s="230" t="s">
        <v>224</v>
      </c>
      <c r="P13" s="25">
        <v>350</v>
      </c>
      <c r="Q13" s="21"/>
      <c r="S13" s="22" t="s">
        <v>46</v>
      </c>
      <c r="T13" s="15" t="s">
        <v>29</v>
      </c>
      <c r="U13" s="230" t="s">
        <v>267</v>
      </c>
      <c r="V13" s="24">
        <v>400</v>
      </c>
      <c r="W13" s="34"/>
      <c r="Y13" s="22" t="s">
        <v>290</v>
      </c>
      <c r="Z13" s="15" t="s">
        <v>29</v>
      </c>
      <c r="AA13" s="230" t="s">
        <v>216</v>
      </c>
      <c r="AB13" s="24">
        <v>150</v>
      </c>
      <c r="AC13" s="34"/>
    </row>
    <row r="14" spans="1:29" s="18" customFormat="1" ht="19.5" customHeight="1" thickBot="1">
      <c r="A14" s="26" t="s">
        <v>116</v>
      </c>
      <c r="B14" s="15" t="s">
        <v>29</v>
      </c>
      <c r="C14" s="229" t="s">
        <v>209</v>
      </c>
      <c r="D14" s="28">
        <v>300</v>
      </c>
      <c r="E14" s="29">
        <f>SUM(D7:D14)</f>
        <v>4250</v>
      </c>
      <c r="G14" s="26" t="s">
        <v>265</v>
      </c>
      <c r="H14" s="15" t="s">
        <v>29</v>
      </c>
      <c r="I14" s="229" t="s">
        <v>208</v>
      </c>
      <c r="J14" s="28">
        <v>200</v>
      </c>
      <c r="K14" s="29">
        <f>SUM(J7:J14)</f>
        <v>7600</v>
      </c>
      <c r="M14" s="245" t="s">
        <v>371</v>
      </c>
      <c r="N14" s="250" t="s">
        <v>29</v>
      </c>
      <c r="O14" s="253" t="s">
        <v>216</v>
      </c>
      <c r="P14" s="255">
        <v>400</v>
      </c>
      <c r="Q14" s="35">
        <f>SUM(P7:P14)</f>
        <v>5600</v>
      </c>
      <c r="S14" s="26" t="s">
        <v>111</v>
      </c>
      <c r="T14" s="15" t="s">
        <v>29</v>
      </c>
      <c r="U14" s="229" t="s">
        <v>218</v>
      </c>
      <c r="V14" s="28">
        <v>350</v>
      </c>
      <c r="W14" s="32">
        <f>SUM(V7:V14)</f>
        <v>6100</v>
      </c>
      <c r="Y14" s="26" t="s">
        <v>291</v>
      </c>
      <c r="Z14" s="15" t="s">
        <v>29</v>
      </c>
      <c r="AA14" s="229" t="s">
        <v>222</v>
      </c>
      <c r="AB14" s="28">
        <v>250</v>
      </c>
      <c r="AC14" s="32">
        <f>SUM(AB7:AB14)</f>
        <v>5000</v>
      </c>
    </row>
    <row r="15" spans="1:28" s="18" customFormat="1" ht="19.5" customHeight="1" thickBot="1">
      <c r="A15" s="14" t="s">
        <v>121</v>
      </c>
      <c r="B15" s="15" t="s">
        <v>48</v>
      </c>
      <c r="C15" s="229" t="s">
        <v>210</v>
      </c>
      <c r="D15" s="16">
        <v>4500</v>
      </c>
      <c r="E15" s="17"/>
      <c r="G15" s="14" t="s">
        <v>53</v>
      </c>
      <c r="H15" s="15" t="s">
        <v>48</v>
      </c>
      <c r="I15" s="229" t="s">
        <v>212</v>
      </c>
      <c r="J15" s="16">
        <v>1100</v>
      </c>
      <c r="K15" s="17"/>
      <c r="M15" s="14" t="s">
        <v>127</v>
      </c>
      <c r="N15" s="19" t="s">
        <v>48</v>
      </c>
      <c r="O15" s="229" t="s">
        <v>219</v>
      </c>
      <c r="P15" s="20">
        <v>1600</v>
      </c>
      <c r="Q15" s="21"/>
      <c r="S15" s="14" t="s">
        <v>49</v>
      </c>
      <c r="T15" s="15" t="s">
        <v>48</v>
      </c>
      <c r="U15" s="229" t="s">
        <v>218</v>
      </c>
      <c r="V15" s="16">
        <v>500</v>
      </c>
      <c r="Y15" s="14" t="s">
        <v>50</v>
      </c>
      <c r="Z15" s="15" t="s">
        <v>48</v>
      </c>
      <c r="AA15" s="229" t="s">
        <v>218</v>
      </c>
      <c r="AB15" s="16">
        <v>8200</v>
      </c>
    </row>
    <row r="16" spans="1:28" s="18" customFormat="1" ht="19.5" customHeight="1" thickBot="1">
      <c r="A16" s="22" t="s">
        <v>129</v>
      </c>
      <c r="B16" s="15" t="s">
        <v>48</v>
      </c>
      <c r="C16" s="229" t="s">
        <v>210</v>
      </c>
      <c r="D16" s="24">
        <v>900</v>
      </c>
      <c r="E16" s="17"/>
      <c r="G16" s="22" t="s">
        <v>268</v>
      </c>
      <c r="H16" s="15" t="s">
        <v>48</v>
      </c>
      <c r="I16" s="229" t="s">
        <v>219</v>
      </c>
      <c r="J16" s="24">
        <v>3050</v>
      </c>
      <c r="K16" s="17"/>
      <c r="M16" s="22" t="s">
        <v>130</v>
      </c>
      <c r="N16" s="19" t="s">
        <v>48</v>
      </c>
      <c r="O16" s="229" t="s">
        <v>213</v>
      </c>
      <c r="P16" s="25">
        <v>450</v>
      </c>
      <c r="Q16" s="21"/>
      <c r="S16" s="22" t="s">
        <v>54</v>
      </c>
      <c r="T16" s="15" t="s">
        <v>48</v>
      </c>
      <c r="U16" s="229" t="s">
        <v>210</v>
      </c>
      <c r="V16" s="24">
        <v>300</v>
      </c>
      <c r="Y16" s="22" t="s">
        <v>55</v>
      </c>
      <c r="Z16" s="15" t="s">
        <v>48</v>
      </c>
      <c r="AA16" s="229" t="s">
        <v>210</v>
      </c>
      <c r="AB16" s="24">
        <v>1100</v>
      </c>
    </row>
    <row r="17" spans="1:29" s="18" customFormat="1" ht="19.5" customHeight="1" thickBot="1">
      <c r="A17" s="22" t="s">
        <v>132</v>
      </c>
      <c r="B17" s="15" t="s">
        <v>48</v>
      </c>
      <c r="C17" s="229" t="s">
        <v>218</v>
      </c>
      <c r="D17" s="24">
        <v>1000</v>
      </c>
      <c r="E17" s="17"/>
      <c r="G17" s="22" t="s">
        <v>68</v>
      </c>
      <c r="H17" s="15" t="s">
        <v>48</v>
      </c>
      <c r="I17" s="229" t="s">
        <v>212</v>
      </c>
      <c r="J17" s="24">
        <v>1650</v>
      </c>
      <c r="K17" s="17"/>
      <c r="M17" s="249" t="s">
        <v>372</v>
      </c>
      <c r="N17" s="250" t="s">
        <v>48</v>
      </c>
      <c r="O17" s="253" t="s">
        <v>221</v>
      </c>
      <c r="P17" s="254">
        <v>500</v>
      </c>
      <c r="Q17" s="21"/>
      <c r="S17" s="22" t="s">
        <v>59</v>
      </c>
      <c r="T17" s="15" t="s">
        <v>48</v>
      </c>
      <c r="U17" s="229" t="s">
        <v>211</v>
      </c>
      <c r="V17" s="24">
        <v>600</v>
      </c>
      <c r="W17" s="34"/>
      <c r="Y17" s="22" t="s">
        <v>230</v>
      </c>
      <c r="Z17" s="15" t="s">
        <v>48</v>
      </c>
      <c r="AA17" s="229" t="s">
        <v>224</v>
      </c>
      <c r="AB17" s="24">
        <v>450</v>
      </c>
      <c r="AC17" s="34"/>
    </row>
    <row r="18" spans="1:28" s="18" customFormat="1" ht="19.5" customHeight="1" thickBot="1">
      <c r="A18" s="22" t="s">
        <v>24</v>
      </c>
      <c r="B18" s="15" t="s">
        <v>48</v>
      </c>
      <c r="C18" s="229" t="s">
        <v>214</v>
      </c>
      <c r="D18" s="24">
        <v>550</v>
      </c>
      <c r="E18" s="17"/>
      <c r="G18" s="22" t="s">
        <v>58</v>
      </c>
      <c r="H18" s="15" t="s">
        <v>48</v>
      </c>
      <c r="I18" s="229" t="s">
        <v>213</v>
      </c>
      <c r="J18" s="24">
        <v>1550</v>
      </c>
      <c r="K18" s="17"/>
      <c r="M18" s="22" t="s">
        <v>123</v>
      </c>
      <c r="N18" s="19" t="s">
        <v>48</v>
      </c>
      <c r="O18" s="229" t="s">
        <v>212</v>
      </c>
      <c r="P18" s="25">
        <v>900</v>
      </c>
      <c r="Q18" s="21"/>
      <c r="S18" s="22" t="s">
        <v>60</v>
      </c>
      <c r="T18" s="15" t="s">
        <v>48</v>
      </c>
      <c r="U18" s="229" t="s">
        <v>208</v>
      </c>
      <c r="V18" s="24">
        <v>850</v>
      </c>
      <c r="Y18" s="22" t="s">
        <v>61</v>
      </c>
      <c r="Z18" s="15" t="s">
        <v>48</v>
      </c>
      <c r="AA18" s="229" t="s">
        <v>217</v>
      </c>
      <c r="AB18" s="24">
        <v>1600</v>
      </c>
    </row>
    <row r="19" spans="1:28" s="18" customFormat="1" ht="19.5" customHeight="1" thickBot="1">
      <c r="A19" s="22" t="s">
        <v>256</v>
      </c>
      <c r="B19" s="15" t="s">
        <v>48</v>
      </c>
      <c r="C19" s="229" t="s">
        <v>255</v>
      </c>
      <c r="D19" s="24">
        <v>4000</v>
      </c>
      <c r="E19" s="17"/>
      <c r="G19" s="22" t="s">
        <v>269</v>
      </c>
      <c r="H19" s="15" t="s">
        <v>48</v>
      </c>
      <c r="I19" s="229" t="s">
        <v>223</v>
      </c>
      <c r="J19" s="24">
        <v>2750</v>
      </c>
      <c r="K19" s="17"/>
      <c r="M19" s="22" t="s">
        <v>351</v>
      </c>
      <c r="N19" s="15" t="s">
        <v>48</v>
      </c>
      <c r="O19" s="229" t="s">
        <v>210</v>
      </c>
      <c r="P19" s="25">
        <v>1150</v>
      </c>
      <c r="Q19" s="21"/>
      <c r="S19" s="22" t="s">
        <v>64</v>
      </c>
      <c r="T19" s="15" t="s">
        <v>48</v>
      </c>
      <c r="U19" s="229" t="s">
        <v>216</v>
      </c>
      <c r="V19" s="24">
        <v>350</v>
      </c>
      <c r="Y19" s="249" t="s">
        <v>383</v>
      </c>
      <c r="Z19" s="250" t="s">
        <v>48</v>
      </c>
      <c r="AA19" s="253" t="s">
        <v>255</v>
      </c>
      <c r="AB19" s="251">
        <v>800</v>
      </c>
    </row>
    <row r="20" spans="1:28" s="18" customFormat="1" ht="19.5" customHeight="1" thickBot="1">
      <c r="A20" s="22" t="s">
        <v>257</v>
      </c>
      <c r="B20" s="15" t="s">
        <v>48</v>
      </c>
      <c r="C20" s="229" t="s">
        <v>219</v>
      </c>
      <c r="D20" s="24">
        <v>400</v>
      </c>
      <c r="E20" s="17"/>
      <c r="G20" s="22" t="s">
        <v>270</v>
      </c>
      <c r="H20" s="15" t="s">
        <v>48</v>
      </c>
      <c r="I20" s="229" t="s">
        <v>267</v>
      </c>
      <c r="J20" s="24">
        <v>1600</v>
      </c>
      <c r="K20" s="17"/>
      <c r="M20" s="22" t="s">
        <v>279</v>
      </c>
      <c r="N20" s="19" t="s">
        <v>48</v>
      </c>
      <c r="O20" s="229" t="s">
        <v>216</v>
      </c>
      <c r="P20" s="25">
        <v>1950</v>
      </c>
      <c r="Q20" s="21"/>
      <c r="S20" s="22" t="s">
        <v>284</v>
      </c>
      <c r="T20" s="15" t="s">
        <v>48</v>
      </c>
      <c r="U20" s="229" t="s">
        <v>255</v>
      </c>
      <c r="V20" s="24">
        <v>4450</v>
      </c>
      <c r="Y20" s="22" t="s">
        <v>65</v>
      </c>
      <c r="Z20" s="15" t="s">
        <v>48</v>
      </c>
      <c r="AA20" s="229" t="s">
        <v>215</v>
      </c>
      <c r="AB20" s="24">
        <v>1150</v>
      </c>
    </row>
    <row r="21" spans="1:28" s="18" customFormat="1" ht="19.5" customHeight="1" thickBot="1">
      <c r="A21" s="249" t="s">
        <v>364</v>
      </c>
      <c r="B21" s="250" t="s">
        <v>48</v>
      </c>
      <c r="C21" s="253" t="s">
        <v>209</v>
      </c>
      <c r="D21" s="251">
        <v>1300</v>
      </c>
      <c r="E21" s="17"/>
      <c r="G21" s="22" t="s">
        <v>271</v>
      </c>
      <c r="H21" s="15" t="s">
        <v>48</v>
      </c>
      <c r="I21" s="229" t="s">
        <v>213</v>
      </c>
      <c r="J21" s="24">
        <v>2800</v>
      </c>
      <c r="K21" s="17"/>
      <c r="M21" s="249" t="s">
        <v>373</v>
      </c>
      <c r="N21" s="250" t="s">
        <v>48</v>
      </c>
      <c r="O21" s="253" t="s">
        <v>211</v>
      </c>
      <c r="P21" s="254">
        <v>500</v>
      </c>
      <c r="Q21" s="21"/>
      <c r="S21" s="249" t="s">
        <v>377</v>
      </c>
      <c r="T21" s="250" t="s">
        <v>48</v>
      </c>
      <c r="U21" s="253" t="s">
        <v>215</v>
      </c>
      <c r="V21" s="251">
        <v>800</v>
      </c>
      <c r="Y21" s="22" t="s">
        <v>292</v>
      </c>
      <c r="Z21" s="15" t="s">
        <v>48</v>
      </c>
      <c r="AA21" s="229" t="s">
        <v>211</v>
      </c>
      <c r="AB21" s="24">
        <v>200</v>
      </c>
    </row>
    <row r="22" spans="1:29" s="18" customFormat="1" ht="19.5" customHeight="1" thickBot="1">
      <c r="A22" s="26" t="s">
        <v>258</v>
      </c>
      <c r="B22" s="15" t="s">
        <v>48</v>
      </c>
      <c r="C22" s="229" t="s">
        <v>255</v>
      </c>
      <c r="D22" s="28">
        <v>550</v>
      </c>
      <c r="E22" s="29">
        <f>SUM(D15:D22)</f>
        <v>13200</v>
      </c>
      <c r="G22" s="26" t="s">
        <v>137</v>
      </c>
      <c r="H22" s="15" t="s">
        <v>48</v>
      </c>
      <c r="I22" s="229" t="s">
        <v>224</v>
      </c>
      <c r="J22" s="28">
        <v>800</v>
      </c>
      <c r="K22" s="232">
        <f>SUM(J15:J22)</f>
        <v>15300</v>
      </c>
      <c r="M22" s="26" t="s">
        <v>136</v>
      </c>
      <c r="N22" s="19" t="s">
        <v>48</v>
      </c>
      <c r="O22" s="229" t="s">
        <v>215</v>
      </c>
      <c r="P22" s="30">
        <v>500</v>
      </c>
      <c r="Q22" s="35">
        <f>SUM(P15:P22)</f>
        <v>7550</v>
      </c>
      <c r="S22" s="245" t="s">
        <v>378</v>
      </c>
      <c r="T22" s="250" t="s">
        <v>48</v>
      </c>
      <c r="U22" s="253" t="s">
        <v>267</v>
      </c>
      <c r="V22" s="248">
        <v>650</v>
      </c>
      <c r="W22" s="32">
        <f>SUM(V15:V22)</f>
        <v>8500</v>
      </c>
      <c r="Y22" s="26" t="s">
        <v>353</v>
      </c>
      <c r="Z22" s="15" t="s">
        <v>48</v>
      </c>
      <c r="AA22" s="229" t="s">
        <v>220</v>
      </c>
      <c r="AB22" s="28">
        <v>350</v>
      </c>
      <c r="AC22" s="32">
        <f>SUM(AB15:AB22)</f>
        <v>13850</v>
      </c>
    </row>
    <row r="23" spans="1:28" s="18" customFormat="1" ht="19.5" customHeight="1" thickBot="1">
      <c r="A23" s="368" t="s">
        <v>365</v>
      </c>
      <c r="B23" s="250" t="s">
        <v>69</v>
      </c>
      <c r="C23" s="253" t="s">
        <v>224</v>
      </c>
      <c r="D23" s="370">
        <v>20000</v>
      </c>
      <c r="E23" s="36"/>
      <c r="G23" s="14" t="s">
        <v>74</v>
      </c>
      <c r="H23" s="15" t="s">
        <v>69</v>
      </c>
      <c r="I23" s="229" t="s">
        <v>213</v>
      </c>
      <c r="J23" s="16">
        <v>4100</v>
      </c>
      <c r="K23" s="36"/>
      <c r="M23" s="14" t="s">
        <v>280</v>
      </c>
      <c r="N23" s="19" t="s">
        <v>69</v>
      </c>
      <c r="O23" s="229" t="s">
        <v>224</v>
      </c>
      <c r="P23" s="20">
        <v>10100</v>
      </c>
      <c r="Q23" s="21"/>
      <c r="S23" s="368" t="s">
        <v>379</v>
      </c>
      <c r="T23" s="250" t="s">
        <v>69</v>
      </c>
      <c r="U23" s="253" t="s">
        <v>214</v>
      </c>
      <c r="V23" s="370">
        <v>11000</v>
      </c>
      <c r="Y23" s="368" t="s">
        <v>384</v>
      </c>
      <c r="Z23" s="250" t="s">
        <v>69</v>
      </c>
      <c r="AA23" s="253" t="s">
        <v>213</v>
      </c>
      <c r="AB23" s="370">
        <v>2000</v>
      </c>
    </row>
    <row r="24" spans="1:28" s="18" customFormat="1" ht="19.5" customHeight="1" thickBot="1">
      <c r="A24" s="22" t="s">
        <v>144</v>
      </c>
      <c r="B24" s="15" t="s">
        <v>69</v>
      </c>
      <c r="C24" s="229" t="s">
        <v>223</v>
      </c>
      <c r="D24" s="24">
        <v>14500</v>
      </c>
      <c r="E24" s="36"/>
      <c r="G24" s="22" t="s">
        <v>79</v>
      </c>
      <c r="H24" s="15" t="s">
        <v>69</v>
      </c>
      <c r="I24" s="229" t="s">
        <v>213</v>
      </c>
      <c r="J24" s="24">
        <v>4100</v>
      </c>
      <c r="K24" s="36"/>
      <c r="M24" s="22" t="s">
        <v>281</v>
      </c>
      <c r="N24" s="19" t="s">
        <v>69</v>
      </c>
      <c r="O24" s="229" t="s">
        <v>220</v>
      </c>
      <c r="P24" s="25">
        <v>6200</v>
      </c>
      <c r="Q24" s="21"/>
      <c r="S24" s="22" t="s">
        <v>285</v>
      </c>
      <c r="T24" s="15" t="s">
        <v>69</v>
      </c>
      <c r="U24" s="229" t="s">
        <v>255</v>
      </c>
      <c r="V24" s="24">
        <v>27750</v>
      </c>
      <c r="Y24" s="22" t="s">
        <v>72</v>
      </c>
      <c r="Z24" s="15" t="s">
        <v>69</v>
      </c>
      <c r="AA24" s="229" t="s">
        <v>224</v>
      </c>
      <c r="AB24" s="24">
        <v>400</v>
      </c>
    </row>
    <row r="25" spans="1:28" s="18" customFormat="1" ht="19.5" customHeight="1" thickBot="1">
      <c r="A25" s="22" t="s">
        <v>147</v>
      </c>
      <c r="B25" s="15" t="s">
        <v>69</v>
      </c>
      <c r="C25" s="230" t="s">
        <v>221</v>
      </c>
      <c r="D25" s="24">
        <v>1050</v>
      </c>
      <c r="E25" s="36"/>
      <c r="G25" s="22" t="s">
        <v>71</v>
      </c>
      <c r="H25" s="15" t="s">
        <v>69</v>
      </c>
      <c r="I25" s="230" t="s">
        <v>210</v>
      </c>
      <c r="J25" s="24">
        <v>900</v>
      </c>
      <c r="K25" s="36"/>
      <c r="M25" s="22" t="s">
        <v>145</v>
      </c>
      <c r="N25" s="19" t="s">
        <v>69</v>
      </c>
      <c r="O25" s="230" t="s">
        <v>222</v>
      </c>
      <c r="P25" s="25">
        <v>9800</v>
      </c>
      <c r="Q25" s="21"/>
      <c r="S25" s="22" t="s">
        <v>286</v>
      </c>
      <c r="T25" s="15" t="s">
        <v>69</v>
      </c>
      <c r="U25" s="230" t="s">
        <v>267</v>
      </c>
      <c r="V25" s="24">
        <v>6000</v>
      </c>
      <c r="Y25" s="22" t="s">
        <v>77</v>
      </c>
      <c r="Z25" s="15" t="s">
        <v>69</v>
      </c>
      <c r="AA25" s="230" t="s">
        <v>209</v>
      </c>
      <c r="AB25" s="24">
        <v>5050</v>
      </c>
    </row>
    <row r="26" spans="1:28" s="18" customFormat="1" ht="19.5" customHeight="1" thickBot="1">
      <c r="A26" s="22" t="s">
        <v>80</v>
      </c>
      <c r="B26" s="15" t="s">
        <v>69</v>
      </c>
      <c r="C26" s="230" t="s">
        <v>209</v>
      </c>
      <c r="D26" s="24">
        <v>9150</v>
      </c>
      <c r="E26" s="36"/>
      <c r="G26" s="22" t="s">
        <v>272</v>
      </c>
      <c r="H26" s="15" t="s">
        <v>69</v>
      </c>
      <c r="I26" s="230" t="s">
        <v>267</v>
      </c>
      <c r="J26" s="24">
        <v>10100</v>
      </c>
      <c r="K26" s="36"/>
      <c r="M26" s="249" t="s">
        <v>374</v>
      </c>
      <c r="N26" s="250" t="s">
        <v>69</v>
      </c>
      <c r="O26" s="247" t="s">
        <v>216</v>
      </c>
      <c r="P26" s="254">
        <v>18000</v>
      </c>
      <c r="Q26" s="21"/>
      <c r="S26" s="22" t="s">
        <v>287</v>
      </c>
      <c r="T26" s="15" t="s">
        <v>69</v>
      </c>
      <c r="U26" s="230" t="s">
        <v>217</v>
      </c>
      <c r="V26" s="24">
        <v>5650</v>
      </c>
      <c r="Y26" s="22" t="s">
        <v>293</v>
      </c>
      <c r="Z26" s="15" t="s">
        <v>69</v>
      </c>
      <c r="AA26" s="230" t="s">
        <v>266</v>
      </c>
      <c r="AB26" s="24">
        <v>8050</v>
      </c>
    </row>
    <row r="27" spans="1:28" s="18" customFormat="1" ht="19.5" customHeight="1" thickBot="1">
      <c r="A27" s="22" t="s">
        <v>259</v>
      </c>
      <c r="B27" s="15" t="s">
        <v>69</v>
      </c>
      <c r="C27" s="230" t="s">
        <v>223</v>
      </c>
      <c r="D27" s="24">
        <v>850</v>
      </c>
      <c r="E27" s="36"/>
      <c r="G27" s="22" t="s">
        <v>273</v>
      </c>
      <c r="H27" s="15" t="s">
        <v>69</v>
      </c>
      <c r="I27" s="230" t="s">
        <v>209</v>
      </c>
      <c r="J27" s="24">
        <v>15100</v>
      </c>
      <c r="K27" s="36"/>
      <c r="M27" s="249" t="s">
        <v>375</v>
      </c>
      <c r="N27" s="250" t="s">
        <v>69</v>
      </c>
      <c r="O27" s="247" t="s">
        <v>221</v>
      </c>
      <c r="P27" s="254">
        <v>350</v>
      </c>
      <c r="Q27" s="21"/>
      <c r="S27" s="22" t="s">
        <v>288</v>
      </c>
      <c r="T27" s="15" t="s">
        <v>69</v>
      </c>
      <c r="U27" s="230" t="s">
        <v>213</v>
      </c>
      <c r="V27" s="24">
        <v>2700</v>
      </c>
      <c r="Y27" s="22" t="s">
        <v>294</v>
      </c>
      <c r="Z27" s="15" t="s">
        <v>69</v>
      </c>
      <c r="AA27" s="230" t="s">
        <v>214</v>
      </c>
      <c r="AB27" s="24">
        <v>100</v>
      </c>
    </row>
    <row r="28" spans="1:29" s="18" customFormat="1" ht="19.5" customHeight="1" thickBot="1">
      <c r="A28" s="26" t="s">
        <v>260</v>
      </c>
      <c r="B28" s="15" t="s">
        <v>69</v>
      </c>
      <c r="C28" s="230" t="s">
        <v>208</v>
      </c>
      <c r="D28" s="28">
        <v>4700</v>
      </c>
      <c r="E28" s="29">
        <f>SUM(D23:D28)</f>
        <v>50250</v>
      </c>
      <c r="G28" s="26" t="s">
        <v>75</v>
      </c>
      <c r="H28" s="15" t="s">
        <v>69</v>
      </c>
      <c r="I28" s="230" t="s">
        <v>212</v>
      </c>
      <c r="J28" s="28">
        <v>3300</v>
      </c>
      <c r="K28" s="29">
        <f>SUM(J23:J28)</f>
        <v>37600</v>
      </c>
      <c r="M28" s="26" t="s">
        <v>352</v>
      </c>
      <c r="N28" s="15" t="s">
        <v>69</v>
      </c>
      <c r="O28" s="230" t="s">
        <v>212</v>
      </c>
      <c r="P28" s="30">
        <v>800</v>
      </c>
      <c r="Q28" s="37">
        <f>SUM(P23:P28)</f>
        <v>45250</v>
      </c>
      <c r="S28" s="26" t="s">
        <v>141</v>
      </c>
      <c r="T28" s="15" t="s">
        <v>69</v>
      </c>
      <c r="U28" s="230" t="s">
        <v>218</v>
      </c>
      <c r="V28" s="28">
        <v>900</v>
      </c>
      <c r="W28" s="32">
        <f>SUM(V23:V28)</f>
        <v>54000</v>
      </c>
      <c r="Y28" s="245" t="s">
        <v>354</v>
      </c>
      <c r="Z28" s="250" t="s">
        <v>69</v>
      </c>
      <c r="AA28" s="247" t="s">
        <v>224</v>
      </c>
      <c r="AB28" s="248">
        <v>400</v>
      </c>
      <c r="AC28" s="32">
        <f>SUM(AB23:AB28)</f>
        <v>16000</v>
      </c>
    </row>
    <row r="29" spans="1:30" ht="30" customHeight="1" thickTop="1">
      <c r="A29" s="394" t="s">
        <v>81</v>
      </c>
      <c r="B29" s="394"/>
      <c r="C29" s="38">
        <v>1550</v>
      </c>
      <c r="D29" s="39" t="s">
        <v>82</v>
      </c>
      <c r="E29" s="241">
        <f>(E28+E22+E14+E6+C29)-C30</f>
        <v>72250</v>
      </c>
      <c r="F29" s="40">
        <f>E29/1936.27</f>
        <v>37.3140109592154</v>
      </c>
      <c r="G29" s="394" t="s">
        <v>81</v>
      </c>
      <c r="H29" s="394"/>
      <c r="I29" s="38">
        <f>750+1600+500</f>
        <v>2850</v>
      </c>
      <c r="J29" s="41" t="s">
        <v>82</v>
      </c>
      <c r="K29" s="241">
        <f>(K28+K22+K14+K6+I29)-I30</f>
        <v>62250</v>
      </c>
      <c r="L29" s="40">
        <f>K29/1936.27</f>
        <v>32.14944196832053</v>
      </c>
      <c r="M29" s="394" t="s">
        <v>81</v>
      </c>
      <c r="N29" s="394"/>
      <c r="O29" s="38">
        <f>3100+19100</f>
        <v>22200</v>
      </c>
      <c r="P29" s="42" t="s">
        <v>82</v>
      </c>
      <c r="Q29" s="241">
        <f>(Q28+Q22+Q14+Q6+O29)-O30</f>
        <v>79650</v>
      </c>
      <c r="R29" s="40">
        <f>Q29/1936.27</f>
        <v>41.1357920124776</v>
      </c>
      <c r="S29" s="394" t="s">
        <v>81</v>
      </c>
      <c r="T29" s="394"/>
      <c r="U29" s="38">
        <v>3100</v>
      </c>
      <c r="V29" s="39" t="s">
        <v>82</v>
      </c>
      <c r="W29" s="241">
        <f>(W28+W22+W14+W6+U29)-U30</f>
        <v>73250</v>
      </c>
      <c r="X29" s="40">
        <f>W29/1936.27</f>
        <v>37.830467858304885</v>
      </c>
      <c r="Y29" s="395" t="s">
        <v>81</v>
      </c>
      <c r="Z29" s="394"/>
      <c r="AA29" s="38">
        <f>500+600+25600</f>
        <v>26700</v>
      </c>
      <c r="AB29" s="43" t="s">
        <v>82</v>
      </c>
      <c r="AC29" s="241">
        <f>(AC28+AC22+AC14+AC6+AA29)-AA30</f>
        <v>62700</v>
      </c>
      <c r="AD29" s="40">
        <f>AC29/1936.27</f>
        <v>32.3818475729108</v>
      </c>
    </row>
    <row r="30" spans="1:30" ht="19.5" customHeight="1" thickBot="1">
      <c r="A30" s="381" t="s">
        <v>83</v>
      </c>
      <c r="B30" s="381"/>
      <c r="C30" s="38">
        <v>1700</v>
      </c>
      <c r="D30" s="45" t="s">
        <v>84</v>
      </c>
      <c r="E30" s="46">
        <f>70000-E29</f>
        <v>-2250</v>
      </c>
      <c r="F30" s="47">
        <f>E30/1936.27</f>
        <v>-1.1620280229513447</v>
      </c>
      <c r="G30" s="381" t="s">
        <v>83</v>
      </c>
      <c r="H30" s="381"/>
      <c r="I30" s="38">
        <v>1550</v>
      </c>
      <c r="J30" s="48" t="s">
        <v>84</v>
      </c>
      <c r="K30" s="46">
        <f>70000-K29</f>
        <v>7750</v>
      </c>
      <c r="L30" s="47">
        <f>K30/1936.27</f>
        <v>4.002540967943521</v>
      </c>
      <c r="M30" s="381" t="s">
        <v>83</v>
      </c>
      <c r="N30" s="381"/>
      <c r="O30" s="38">
        <f>2950+1250</f>
        <v>4200</v>
      </c>
      <c r="P30" s="49" t="s">
        <v>84</v>
      </c>
      <c r="Q30" s="46">
        <f>70000-Q29</f>
        <v>-9650</v>
      </c>
      <c r="R30" s="47">
        <f>Q30/1936.27</f>
        <v>-4.983809076213545</v>
      </c>
      <c r="S30" s="381" t="s">
        <v>83</v>
      </c>
      <c r="T30" s="381"/>
      <c r="U30" s="38">
        <v>1400</v>
      </c>
      <c r="V30" s="48" t="s">
        <v>84</v>
      </c>
      <c r="W30" s="46">
        <f>70000-W29</f>
        <v>-3250</v>
      </c>
      <c r="X30" s="47">
        <f>W30/1936.27</f>
        <v>-1.678484922040831</v>
      </c>
      <c r="Y30" s="380" t="s">
        <v>83</v>
      </c>
      <c r="Z30" s="381"/>
      <c r="AA30" s="38">
        <f>400+250+350+800</f>
        <v>1800</v>
      </c>
      <c r="AB30" s="50" t="s">
        <v>84</v>
      </c>
      <c r="AC30" s="46">
        <f>70000-AC29</f>
        <v>7300</v>
      </c>
      <c r="AD30" s="47">
        <f>AC30/1936.27</f>
        <v>3.7701353633532513</v>
      </c>
    </row>
    <row r="31" spans="1:30" ht="19.5" customHeight="1" thickTop="1">
      <c r="A31" s="44"/>
      <c r="B31" s="44"/>
      <c r="D31" s="87"/>
      <c r="E31" s="234"/>
      <c r="F31" s="235"/>
      <c r="G31" s="44"/>
      <c r="H31" s="44"/>
      <c r="J31" s="83"/>
      <c r="K31" s="234"/>
      <c r="L31" s="235"/>
      <c r="M31" s="44"/>
      <c r="N31" s="44"/>
      <c r="P31" s="85"/>
      <c r="Q31" s="234"/>
      <c r="R31" s="235"/>
      <c r="S31" s="44"/>
      <c r="T31" s="44"/>
      <c r="V31" s="83"/>
      <c r="W31" s="234"/>
      <c r="X31" s="235"/>
      <c r="Y31" s="8"/>
      <c r="Z31" s="44"/>
      <c r="AA31" s="38"/>
      <c r="AB31" s="236"/>
      <c r="AC31" s="234"/>
      <c r="AD31" s="235"/>
    </row>
    <row r="32" spans="1:30" ht="19.5" customHeight="1">
      <c r="A32" s="44"/>
      <c r="B32" s="44"/>
      <c r="D32" s="87"/>
      <c r="E32" s="234"/>
      <c r="F32" s="235"/>
      <c r="G32" s="402" t="s">
        <v>341</v>
      </c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234"/>
      <c r="X32" s="235"/>
      <c r="Y32" s="8"/>
      <c r="Z32" s="44"/>
      <c r="AA32" s="38"/>
      <c r="AB32" s="236"/>
      <c r="AC32" s="234"/>
      <c r="AD32" s="235"/>
    </row>
    <row r="33" spans="1:30" ht="19.5" customHeight="1">
      <c r="A33" s="44"/>
      <c r="B33" s="44"/>
      <c r="D33" s="87"/>
      <c r="E33" s="234"/>
      <c r="F33" s="235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234"/>
      <c r="X33" s="235"/>
      <c r="Y33" s="8"/>
      <c r="Z33" s="44"/>
      <c r="AA33" s="38"/>
      <c r="AB33" s="236"/>
      <c r="AC33" s="234"/>
      <c r="AD33" s="235"/>
    </row>
    <row r="34" spans="1:30" ht="19.5" customHeight="1">
      <c r="A34" s="44"/>
      <c r="B34" s="44"/>
      <c r="D34" s="87"/>
      <c r="E34" s="234"/>
      <c r="F34" s="235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234"/>
      <c r="X34" s="235"/>
      <c r="Y34" s="8"/>
      <c r="Z34" s="44"/>
      <c r="AA34" s="38"/>
      <c r="AB34" s="236"/>
      <c r="AC34" s="234"/>
      <c r="AD34" s="235"/>
    </row>
    <row r="35" spans="1:30" ht="19.5" customHeight="1">
      <c r="A35" s="44"/>
      <c r="B35" s="44"/>
      <c r="D35" s="87"/>
      <c r="E35" s="234"/>
      <c r="F35" s="235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234"/>
      <c r="X35" s="235"/>
      <c r="Y35" s="8"/>
      <c r="Z35" s="44"/>
      <c r="AA35" s="38"/>
      <c r="AB35" s="236"/>
      <c r="AC35" s="234"/>
      <c r="AD35" s="235"/>
    </row>
    <row r="36" spans="3:28" ht="19.5" customHeight="1" thickBot="1">
      <c r="C36" s="44"/>
      <c r="D36" s="44"/>
      <c r="K36" s="52"/>
      <c r="Q36" s="38"/>
      <c r="AB36" s="54"/>
    </row>
    <row r="37" spans="1:28" ht="50.25" customHeight="1">
      <c r="A37" s="400" t="s">
        <v>2</v>
      </c>
      <c r="B37" s="401"/>
      <c r="C37" s="376" t="s">
        <v>3</v>
      </c>
      <c r="D37" s="377"/>
      <c r="E37" s="55"/>
      <c r="F37" s="1"/>
      <c r="G37" s="400" t="s">
        <v>0</v>
      </c>
      <c r="H37" s="401"/>
      <c r="I37" s="384" t="s">
        <v>1</v>
      </c>
      <c r="J37" s="385"/>
      <c r="K37" s="55"/>
      <c r="M37" s="400" t="s">
        <v>323</v>
      </c>
      <c r="N37" s="401"/>
      <c r="O37" s="415" t="s">
        <v>85</v>
      </c>
      <c r="P37" s="416"/>
      <c r="Q37" s="55"/>
      <c r="S37" s="374" t="s">
        <v>322</v>
      </c>
      <c r="T37" s="375"/>
      <c r="U37" s="376"/>
      <c r="V37" s="377"/>
      <c r="Y37" s="400" t="s">
        <v>89</v>
      </c>
      <c r="Z37" s="401"/>
      <c r="AA37" s="406" t="s">
        <v>90</v>
      </c>
      <c r="AB37" s="407"/>
    </row>
    <row r="38" spans="1:28" ht="28.5" customHeight="1" thickBot="1">
      <c r="A38" s="386" t="s">
        <v>10</v>
      </c>
      <c r="B38" s="387"/>
      <c r="C38" s="408" t="s">
        <v>11</v>
      </c>
      <c r="D38" s="409"/>
      <c r="E38" s="56"/>
      <c r="F38" s="57"/>
      <c r="G38" s="386" t="s">
        <v>9</v>
      </c>
      <c r="H38" s="387"/>
      <c r="I38" s="388" t="s">
        <v>300</v>
      </c>
      <c r="J38" s="389"/>
      <c r="K38" s="58"/>
      <c r="M38" s="386" t="s">
        <v>91</v>
      </c>
      <c r="N38" s="387"/>
      <c r="O38" s="411" t="s">
        <v>92</v>
      </c>
      <c r="P38" s="412"/>
      <c r="Q38" s="59"/>
      <c r="S38" s="396" t="s">
        <v>325</v>
      </c>
      <c r="T38" s="397"/>
      <c r="U38" s="413" t="s">
        <v>324</v>
      </c>
      <c r="V38" s="414"/>
      <c r="Y38" s="386" t="s">
        <v>96</v>
      </c>
      <c r="Z38" s="387"/>
      <c r="AA38" s="398" t="s">
        <v>97</v>
      </c>
      <c r="AB38" s="399"/>
    </row>
    <row r="39" spans="1:28" ht="19.5" customHeight="1" thickBot="1">
      <c r="A39" s="5" t="s">
        <v>17</v>
      </c>
      <c r="B39" s="6" t="s">
        <v>18</v>
      </c>
      <c r="C39" s="6" t="s">
        <v>19</v>
      </c>
      <c r="D39" s="7" t="s">
        <v>20</v>
      </c>
      <c r="E39" s="8"/>
      <c r="G39" s="5" t="s">
        <v>17</v>
      </c>
      <c r="H39" s="6" t="s">
        <v>18</v>
      </c>
      <c r="I39" s="6" t="s">
        <v>19</v>
      </c>
      <c r="J39" s="7" t="s">
        <v>20</v>
      </c>
      <c r="K39" s="8"/>
      <c r="M39" s="5" t="s">
        <v>17</v>
      </c>
      <c r="N39" s="6" t="s">
        <v>18</v>
      </c>
      <c r="O39" s="6" t="s">
        <v>19</v>
      </c>
      <c r="P39" s="7" t="s">
        <v>20</v>
      </c>
      <c r="Q39" s="8"/>
      <c r="S39" s="5" t="s">
        <v>17</v>
      </c>
      <c r="T39" s="6" t="s">
        <v>18</v>
      </c>
      <c r="U39" s="6" t="s">
        <v>19</v>
      </c>
      <c r="V39" s="7" t="s">
        <v>20</v>
      </c>
      <c r="Y39" s="5" t="s">
        <v>17</v>
      </c>
      <c r="Z39" s="6" t="s">
        <v>18</v>
      </c>
      <c r="AA39" s="6" t="s">
        <v>19</v>
      </c>
      <c r="AB39" s="7" t="s">
        <v>20</v>
      </c>
    </row>
    <row r="40" spans="1:29" ht="19.5" customHeight="1">
      <c r="A40" s="14" t="s">
        <v>23</v>
      </c>
      <c r="B40" s="15" t="s">
        <v>22</v>
      </c>
      <c r="C40" s="229" t="s">
        <v>220</v>
      </c>
      <c r="D40" s="16">
        <v>1200</v>
      </c>
      <c r="E40" s="60"/>
      <c r="G40" s="368" t="s">
        <v>392</v>
      </c>
      <c r="H40" s="250" t="s">
        <v>22</v>
      </c>
      <c r="I40" s="253" t="s">
        <v>223</v>
      </c>
      <c r="J40" s="370">
        <v>50</v>
      </c>
      <c r="K40" s="60"/>
      <c r="L40" s="53"/>
      <c r="M40" s="14" t="s">
        <v>309</v>
      </c>
      <c r="N40" s="15" t="s">
        <v>22</v>
      </c>
      <c r="O40" s="229" t="s">
        <v>214</v>
      </c>
      <c r="P40" s="16">
        <v>600</v>
      </c>
      <c r="Q40" s="60"/>
      <c r="R40" s="53"/>
      <c r="S40" s="14" t="s">
        <v>327</v>
      </c>
      <c r="T40" s="15" t="s">
        <v>22</v>
      </c>
      <c r="U40" s="229" t="s">
        <v>255</v>
      </c>
      <c r="V40" s="61">
        <v>6500</v>
      </c>
      <c r="W40" s="62"/>
      <c r="X40" s="53"/>
      <c r="Y40" s="14" t="s">
        <v>99</v>
      </c>
      <c r="Z40" s="15" t="s">
        <v>22</v>
      </c>
      <c r="AA40" s="229" t="s">
        <v>210</v>
      </c>
      <c r="AB40" s="61">
        <v>350</v>
      </c>
      <c r="AC40" s="62"/>
    </row>
    <row r="41" spans="1:29" ht="19.5" customHeight="1" thickBot="1">
      <c r="A41" s="249" t="s">
        <v>385</v>
      </c>
      <c r="B41" s="252" t="s">
        <v>22</v>
      </c>
      <c r="C41" s="253" t="s">
        <v>211</v>
      </c>
      <c r="D41" s="251">
        <v>650</v>
      </c>
      <c r="E41" s="60"/>
      <c r="G41" s="22" t="s">
        <v>301</v>
      </c>
      <c r="H41" s="23" t="s">
        <v>22</v>
      </c>
      <c r="I41" s="229" t="s">
        <v>221</v>
      </c>
      <c r="J41" s="24">
        <v>1500</v>
      </c>
      <c r="K41" s="60"/>
      <c r="L41" s="53"/>
      <c r="M41" s="22" t="s">
        <v>310</v>
      </c>
      <c r="N41" s="23" t="s">
        <v>22</v>
      </c>
      <c r="O41" s="229" t="s">
        <v>266</v>
      </c>
      <c r="P41" s="24">
        <v>1000</v>
      </c>
      <c r="Q41" s="60"/>
      <c r="R41" s="53"/>
      <c r="S41" s="22" t="s">
        <v>328</v>
      </c>
      <c r="T41" s="23" t="s">
        <v>22</v>
      </c>
      <c r="U41" s="229" t="s">
        <v>255</v>
      </c>
      <c r="V41" s="63">
        <v>50</v>
      </c>
      <c r="W41" s="62"/>
      <c r="X41" s="53"/>
      <c r="Y41" s="22" t="s">
        <v>333</v>
      </c>
      <c r="Z41" s="23" t="s">
        <v>22</v>
      </c>
      <c r="AA41" s="229" t="s">
        <v>347</v>
      </c>
      <c r="AB41" s="63">
        <v>50</v>
      </c>
      <c r="AC41" s="62"/>
    </row>
    <row r="42" spans="1:29" ht="19.5" customHeight="1" thickBot="1">
      <c r="A42" s="245" t="s">
        <v>386</v>
      </c>
      <c r="B42" s="246" t="s">
        <v>22</v>
      </c>
      <c r="C42" s="247" t="s">
        <v>219</v>
      </c>
      <c r="D42" s="248">
        <v>400</v>
      </c>
      <c r="E42" s="64">
        <f>SUM(D40:D42)</f>
        <v>2250</v>
      </c>
      <c r="G42" s="245" t="s">
        <v>393</v>
      </c>
      <c r="H42" s="246" t="s">
        <v>22</v>
      </c>
      <c r="I42" s="247" t="s">
        <v>224</v>
      </c>
      <c r="J42" s="248">
        <v>200</v>
      </c>
      <c r="K42" s="64">
        <f>SUM(J40:J42)</f>
        <v>1750</v>
      </c>
      <c r="L42" s="53"/>
      <c r="M42" s="26" t="s">
        <v>311</v>
      </c>
      <c r="N42" s="27" t="s">
        <v>22</v>
      </c>
      <c r="O42" s="230" t="s">
        <v>266</v>
      </c>
      <c r="P42" s="28">
        <v>50</v>
      </c>
      <c r="Q42" s="64">
        <f>SUM(P40:P42)</f>
        <v>1650</v>
      </c>
      <c r="R42" s="53"/>
      <c r="S42" s="26" t="s">
        <v>28</v>
      </c>
      <c r="T42" s="27" t="s">
        <v>22</v>
      </c>
      <c r="U42" s="228" t="s">
        <v>215</v>
      </c>
      <c r="V42" s="65">
        <v>1150</v>
      </c>
      <c r="W42" s="64">
        <f>SUM(V40:V42)</f>
        <v>7700</v>
      </c>
      <c r="X42" s="53"/>
      <c r="Y42" s="26" t="s">
        <v>100</v>
      </c>
      <c r="Z42" s="27" t="s">
        <v>22</v>
      </c>
      <c r="AA42" s="230" t="s">
        <v>224</v>
      </c>
      <c r="AB42" s="65">
        <v>250</v>
      </c>
      <c r="AC42" s="64">
        <f>SUM(AB40:AB42)</f>
        <v>650</v>
      </c>
    </row>
    <row r="43" spans="1:29" ht="19.5" customHeight="1" thickBot="1">
      <c r="A43" s="368" t="s">
        <v>387</v>
      </c>
      <c r="B43" s="250" t="s">
        <v>29</v>
      </c>
      <c r="C43" s="253" t="s">
        <v>210</v>
      </c>
      <c r="D43" s="370">
        <v>950</v>
      </c>
      <c r="E43" s="60"/>
      <c r="G43" s="14" t="s">
        <v>32</v>
      </c>
      <c r="H43" s="15" t="s">
        <v>29</v>
      </c>
      <c r="I43" s="229" t="s">
        <v>266</v>
      </c>
      <c r="J43" s="16">
        <v>350</v>
      </c>
      <c r="K43" s="60"/>
      <c r="L43" s="53"/>
      <c r="M43" s="14" t="s">
        <v>101</v>
      </c>
      <c r="N43" s="15" t="s">
        <v>29</v>
      </c>
      <c r="O43" s="229" t="s">
        <v>210</v>
      </c>
      <c r="P43" s="16">
        <v>700</v>
      </c>
      <c r="Q43" s="60"/>
      <c r="R43" s="53"/>
      <c r="S43" s="14" t="s">
        <v>119</v>
      </c>
      <c r="T43" s="15" t="s">
        <v>29</v>
      </c>
      <c r="U43" s="229" t="s">
        <v>249</v>
      </c>
      <c r="V43" s="61">
        <v>250</v>
      </c>
      <c r="W43" s="66"/>
      <c r="X43" s="53"/>
      <c r="Y43" s="14" t="s">
        <v>106</v>
      </c>
      <c r="Z43" s="15" t="s">
        <v>29</v>
      </c>
      <c r="AA43" s="229" t="s">
        <v>210</v>
      </c>
      <c r="AB43" s="61">
        <v>800</v>
      </c>
      <c r="AC43" s="66"/>
    </row>
    <row r="44" spans="1:29" ht="19.5" customHeight="1" thickBot="1">
      <c r="A44" s="22" t="s">
        <v>228</v>
      </c>
      <c r="B44" s="19" t="s">
        <v>29</v>
      </c>
      <c r="C44" s="230" t="s">
        <v>214</v>
      </c>
      <c r="D44" s="24">
        <v>350</v>
      </c>
      <c r="E44" s="60"/>
      <c r="G44" s="22" t="s">
        <v>34</v>
      </c>
      <c r="H44" s="15" t="s">
        <v>29</v>
      </c>
      <c r="I44" s="230" t="s">
        <v>212</v>
      </c>
      <c r="J44" s="24">
        <v>950</v>
      </c>
      <c r="K44" s="60"/>
      <c r="L44" s="53"/>
      <c r="M44" s="22" t="s">
        <v>104</v>
      </c>
      <c r="N44" s="15" t="s">
        <v>29</v>
      </c>
      <c r="O44" s="230" t="s">
        <v>218</v>
      </c>
      <c r="P44" s="24">
        <v>1100</v>
      </c>
      <c r="Q44" s="60"/>
      <c r="R44" s="53"/>
      <c r="S44" s="22" t="s">
        <v>233</v>
      </c>
      <c r="T44" s="15" t="s">
        <v>29</v>
      </c>
      <c r="U44" s="230" t="s">
        <v>219</v>
      </c>
      <c r="V44" s="63">
        <v>350</v>
      </c>
      <c r="W44" s="67"/>
      <c r="X44" s="53"/>
      <c r="Y44" s="22" t="s">
        <v>109</v>
      </c>
      <c r="Z44" s="15" t="s">
        <v>29</v>
      </c>
      <c r="AA44" s="230" t="s">
        <v>218</v>
      </c>
      <c r="AB44" s="63">
        <v>1500</v>
      </c>
      <c r="AC44" s="67"/>
    </row>
    <row r="45" spans="1:29" ht="19.5" customHeight="1" thickBot="1">
      <c r="A45" s="22" t="s">
        <v>43</v>
      </c>
      <c r="B45" s="19" t="s">
        <v>29</v>
      </c>
      <c r="C45" s="229" t="s">
        <v>216</v>
      </c>
      <c r="D45" s="24">
        <v>750</v>
      </c>
      <c r="E45" s="60"/>
      <c r="G45" s="22" t="s">
        <v>38</v>
      </c>
      <c r="H45" s="15" t="s">
        <v>29</v>
      </c>
      <c r="I45" s="229" t="s">
        <v>213</v>
      </c>
      <c r="J45" s="24">
        <v>950</v>
      </c>
      <c r="K45" s="60"/>
      <c r="L45" s="53"/>
      <c r="M45" s="22" t="s">
        <v>110</v>
      </c>
      <c r="N45" s="15" t="s">
        <v>29</v>
      </c>
      <c r="O45" s="229" t="s">
        <v>216</v>
      </c>
      <c r="P45" s="24">
        <v>350</v>
      </c>
      <c r="Q45" s="60"/>
      <c r="R45" s="53"/>
      <c r="S45" s="22" t="s">
        <v>329</v>
      </c>
      <c r="T45" s="15" t="s">
        <v>29</v>
      </c>
      <c r="U45" s="229" t="s">
        <v>267</v>
      </c>
      <c r="V45" s="63">
        <v>750</v>
      </c>
      <c r="W45" s="67"/>
      <c r="X45" s="53"/>
      <c r="Y45" s="22" t="s">
        <v>334</v>
      </c>
      <c r="Z45" s="15" t="s">
        <v>29</v>
      </c>
      <c r="AA45" s="229" t="s">
        <v>218</v>
      </c>
      <c r="AB45" s="63">
        <v>650</v>
      </c>
      <c r="AC45" s="67"/>
    </row>
    <row r="46" spans="1:29" ht="19.5" customHeight="1" thickBot="1">
      <c r="A46" s="22" t="s">
        <v>295</v>
      </c>
      <c r="B46" s="19" t="s">
        <v>29</v>
      </c>
      <c r="C46" s="229" t="s">
        <v>255</v>
      </c>
      <c r="D46" s="24">
        <v>1350</v>
      </c>
      <c r="E46" s="60"/>
      <c r="G46" s="22" t="s">
        <v>302</v>
      </c>
      <c r="H46" s="15" t="s">
        <v>29</v>
      </c>
      <c r="I46" s="229" t="s">
        <v>217</v>
      </c>
      <c r="J46" s="24">
        <v>450</v>
      </c>
      <c r="K46" s="60"/>
      <c r="L46" s="53"/>
      <c r="M46" s="22" t="s">
        <v>114</v>
      </c>
      <c r="N46" s="15" t="s">
        <v>29</v>
      </c>
      <c r="O46" s="229" t="s">
        <v>221</v>
      </c>
      <c r="P46" s="24">
        <v>400</v>
      </c>
      <c r="Q46" s="60"/>
      <c r="R46" s="53"/>
      <c r="S46" s="22" t="s">
        <v>105</v>
      </c>
      <c r="T46" s="15" t="s">
        <v>29</v>
      </c>
      <c r="U46" s="229" t="s">
        <v>215</v>
      </c>
      <c r="V46" s="63">
        <v>750</v>
      </c>
      <c r="W46" s="67"/>
      <c r="X46" s="53"/>
      <c r="Y46" s="22" t="s">
        <v>335</v>
      </c>
      <c r="Z46" s="15" t="s">
        <v>29</v>
      </c>
      <c r="AA46" s="229" t="s">
        <v>213</v>
      </c>
      <c r="AB46" s="63">
        <v>900</v>
      </c>
      <c r="AC46" s="67"/>
    </row>
    <row r="47" spans="1:29" ht="19.5" customHeight="1" thickBot="1">
      <c r="A47" s="22" t="s">
        <v>348</v>
      </c>
      <c r="B47" s="15" t="s">
        <v>29</v>
      </c>
      <c r="C47" s="230" t="s">
        <v>222</v>
      </c>
      <c r="D47" s="24">
        <v>450</v>
      </c>
      <c r="E47" s="60"/>
      <c r="G47" s="22" t="s">
        <v>108</v>
      </c>
      <c r="H47" s="15" t="s">
        <v>29</v>
      </c>
      <c r="I47" s="230" t="s">
        <v>221</v>
      </c>
      <c r="J47" s="24">
        <v>900</v>
      </c>
      <c r="K47" s="60"/>
      <c r="L47" s="53"/>
      <c r="M47" s="22" t="s">
        <v>117</v>
      </c>
      <c r="N47" s="15" t="s">
        <v>29</v>
      </c>
      <c r="O47" s="230" t="s">
        <v>208</v>
      </c>
      <c r="P47" s="24">
        <v>250</v>
      </c>
      <c r="Q47" s="60"/>
      <c r="R47" s="53"/>
      <c r="S47" s="22" t="s">
        <v>330</v>
      </c>
      <c r="T47" s="15" t="s">
        <v>29</v>
      </c>
      <c r="U47" s="230" t="s">
        <v>267</v>
      </c>
      <c r="V47" s="63">
        <v>500</v>
      </c>
      <c r="W47" s="67"/>
      <c r="X47" s="53"/>
      <c r="Y47" s="22" t="s">
        <v>355</v>
      </c>
      <c r="Z47" s="15" t="s">
        <v>29</v>
      </c>
      <c r="AA47" s="230" t="s">
        <v>255</v>
      </c>
      <c r="AB47" s="63">
        <v>350</v>
      </c>
      <c r="AC47" s="67"/>
    </row>
    <row r="48" spans="1:29" ht="19.5" customHeight="1" thickBot="1">
      <c r="A48" s="249" t="s">
        <v>388</v>
      </c>
      <c r="B48" s="250" t="s">
        <v>29</v>
      </c>
      <c r="C48" s="247" t="s">
        <v>217</v>
      </c>
      <c r="D48" s="251">
        <v>1150</v>
      </c>
      <c r="E48" s="60"/>
      <c r="G48" s="22" t="s">
        <v>35</v>
      </c>
      <c r="H48" s="15" t="s">
        <v>29</v>
      </c>
      <c r="I48" s="230" t="s">
        <v>222</v>
      </c>
      <c r="J48" s="24">
        <v>250</v>
      </c>
      <c r="K48" s="60"/>
      <c r="L48" s="53"/>
      <c r="M48" s="22" t="s">
        <v>312</v>
      </c>
      <c r="N48" s="15" t="s">
        <v>29</v>
      </c>
      <c r="O48" s="230" t="s">
        <v>232</v>
      </c>
      <c r="P48" s="24">
        <v>350</v>
      </c>
      <c r="Q48" s="60"/>
      <c r="R48" s="53"/>
      <c r="S48" s="249" t="s">
        <v>396</v>
      </c>
      <c r="T48" s="250" t="s">
        <v>29</v>
      </c>
      <c r="U48" s="247" t="s">
        <v>222</v>
      </c>
      <c r="V48" s="256">
        <v>100</v>
      </c>
      <c r="W48" s="67"/>
      <c r="X48" s="53"/>
      <c r="Y48" s="22" t="s">
        <v>112</v>
      </c>
      <c r="Z48" s="15" t="s">
        <v>29</v>
      </c>
      <c r="AA48" s="230" t="s">
        <v>209</v>
      </c>
      <c r="AB48" s="63">
        <v>650</v>
      </c>
      <c r="AC48" s="67"/>
    </row>
    <row r="49" spans="1:29" ht="19.5" customHeight="1" thickBot="1">
      <c r="A49" s="22" t="s">
        <v>296</v>
      </c>
      <c r="B49" s="19" t="s">
        <v>29</v>
      </c>
      <c r="C49" s="230" t="s">
        <v>211</v>
      </c>
      <c r="D49" s="24">
        <v>350</v>
      </c>
      <c r="G49" s="22" t="s">
        <v>303</v>
      </c>
      <c r="H49" s="15" t="s">
        <v>29</v>
      </c>
      <c r="I49" s="230" t="s">
        <v>223</v>
      </c>
      <c r="J49" s="24">
        <v>300</v>
      </c>
      <c r="L49" s="53"/>
      <c r="M49" s="22" t="s">
        <v>313</v>
      </c>
      <c r="N49" s="15" t="s">
        <v>29</v>
      </c>
      <c r="O49" s="230" t="s">
        <v>209</v>
      </c>
      <c r="P49" s="24">
        <v>250</v>
      </c>
      <c r="R49" s="53"/>
      <c r="S49" s="249" t="s">
        <v>397</v>
      </c>
      <c r="T49" s="250" t="s">
        <v>29</v>
      </c>
      <c r="U49" s="247" t="s">
        <v>210</v>
      </c>
      <c r="V49" s="256">
        <v>450</v>
      </c>
      <c r="W49" s="68"/>
      <c r="X49" s="53"/>
      <c r="Y49" s="22" t="s">
        <v>336</v>
      </c>
      <c r="Z49" s="15" t="s">
        <v>29</v>
      </c>
      <c r="AA49" s="230" t="s">
        <v>255</v>
      </c>
      <c r="AB49" s="63">
        <v>1200</v>
      </c>
      <c r="AC49" s="68"/>
    </row>
    <row r="50" spans="1:29" ht="19.5" customHeight="1" thickBot="1">
      <c r="A50" s="245" t="s">
        <v>389</v>
      </c>
      <c r="B50" s="250" t="s">
        <v>29</v>
      </c>
      <c r="C50" s="253" t="s">
        <v>215</v>
      </c>
      <c r="D50" s="248">
        <v>350</v>
      </c>
      <c r="E50" s="64">
        <f>SUM(D43:D50)</f>
        <v>5700</v>
      </c>
      <c r="G50" s="26" t="s">
        <v>120</v>
      </c>
      <c r="H50" s="15" t="s">
        <v>29</v>
      </c>
      <c r="I50" s="229" t="s">
        <v>224</v>
      </c>
      <c r="J50" s="28">
        <v>350</v>
      </c>
      <c r="K50" s="64">
        <f>SUM(J43:J50)</f>
        <v>4500</v>
      </c>
      <c r="L50" s="53"/>
      <c r="M50" s="26" t="s">
        <v>314</v>
      </c>
      <c r="N50" s="15" t="s">
        <v>29</v>
      </c>
      <c r="O50" s="229" t="s">
        <v>209</v>
      </c>
      <c r="P50" s="28">
        <v>250</v>
      </c>
      <c r="Q50" s="64">
        <f>SUM(P43:P50)</f>
        <v>3650</v>
      </c>
      <c r="R50" s="53"/>
      <c r="S50" s="26" t="s">
        <v>44</v>
      </c>
      <c r="T50" s="15" t="s">
        <v>29</v>
      </c>
      <c r="U50" s="229" t="s">
        <v>214</v>
      </c>
      <c r="V50" s="65">
        <v>250</v>
      </c>
      <c r="W50" s="64">
        <f>SUM(V43:V50)</f>
        <v>3400</v>
      </c>
      <c r="X50" s="53"/>
      <c r="Y50" s="26" t="s">
        <v>39</v>
      </c>
      <c r="Z50" s="15" t="s">
        <v>29</v>
      </c>
      <c r="AA50" s="229" t="s">
        <v>212</v>
      </c>
      <c r="AB50" s="65">
        <v>350</v>
      </c>
      <c r="AC50" s="64">
        <f>SUM(AB43:AB50)</f>
        <v>6400</v>
      </c>
    </row>
    <row r="51" spans="1:29" ht="19.5" customHeight="1" thickBot="1">
      <c r="A51" s="14" t="s">
        <v>57</v>
      </c>
      <c r="B51" s="19" t="s">
        <v>48</v>
      </c>
      <c r="C51" s="229" t="s">
        <v>223</v>
      </c>
      <c r="D51" s="16">
        <v>100</v>
      </c>
      <c r="E51" s="60"/>
      <c r="G51" s="14" t="s">
        <v>47</v>
      </c>
      <c r="H51" s="15" t="s">
        <v>48</v>
      </c>
      <c r="I51" s="229" t="s">
        <v>217</v>
      </c>
      <c r="J51" s="16">
        <v>800</v>
      </c>
      <c r="K51" s="60"/>
      <c r="L51" s="53"/>
      <c r="M51" s="14" t="s">
        <v>125</v>
      </c>
      <c r="N51" s="15" t="s">
        <v>48</v>
      </c>
      <c r="O51" s="229" t="s">
        <v>212</v>
      </c>
      <c r="P51" s="16">
        <v>3000</v>
      </c>
      <c r="Q51" s="60"/>
      <c r="R51" s="53"/>
      <c r="S51" s="14" t="s">
        <v>122</v>
      </c>
      <c r="T51" s="15" t="s">
        <v>48</v>
      </c>
      <c r="U51" s="229" t="s">
        <v>225</v>
      </c>
      <c r="V51" s="61">
        <v>1250</v>
      </c>
      <c r="W51" s="67"/>
      <c r="X51" s="53"/>
      <c r="Y51" s="14" t="s">
        <v>124</v>
      </c>
      <c r="Z51" s="15" t="s">
        <v>48</v>
      </c>
      <c r="AA51" s="229" t="s">
        <v>223</v>
      </c>
      <c r="AB51" s="61">
        <v>2200</v>
      </c>
      <c r="AC51" s="67"/>
    </row>
    <row r="52" spans="1:29" ht="19.5" customHeight="1" thickBot="1">
      <c r="A52" s="22" t="s">
        <v>62</v>
      </c>
      <c r="B52" s="19" t="s">
        <v>48</v>
      </c>
      <c r="C52" s="229" t="s">
        <v>221</v>
      </c>
      <c r="D52" s="24">
        <v>4850</v>
      </c>
      <c r="E52" s="60"/>
      <c r="G52" s="22" t="s">
        <v>51</v>
      </c>
      <c r="H52" s="15" t="s">
        <v>48</v>
      </c>
      <c r="I52" s="229" t="s">
        <v>212</v>
      </c>
      <c r="J52" s="24">
        <v>2000</v>
      </c>
      <c r="K52" s="60"/>
      <c r="L52" s="53"/>
      <c r="M52" s="22" t="s">
        <v>131</v>
      </c>
      <c r="N52" s="15" t="s">
        <v>48</v>
      </c>
      <c r="O52" s="229" t="s">
        <v>213</v>
      </c>
      <c r="P52" s="24">
        <v>1650</v>
      </c>
      <c r="Q52" s="60"/>
      <c r="R52" s="53"/>
      <c r="S52" s="249" t="s">
        <v>398</v>
      </c>
      <c r="T52" s="250" t="s">
        <v>48</v>
      </c>
      <c r="U52" s="253" t="s">
        <v>267</v>
      </c>
      <c r="V52" s="256">
        <v>1450</v>
      </c>
      <c r="W52" s="67"/>
      <c r="X52" s="53"/>
      <c r="Y52" s="22" t="s">
        <v>128</v>
      </c>
      <c r="Z52" s="15" t="s">
        <v>48</v>
      </c>
      <c r="AA52" s="229" t="s">
        <v>224</v>
      </c>
      <c r="AB52" s="63">
        <v>1500</v>
      </c>
      <c r="AC52" s="67"/>
    </row>
    <row r="53" spans="1:29" ht="19.5" customHeight="1" thickBot="1">
      <c r="A53" s="22" t="s">
        <v>63</v>
      </c>
      <c r="B53" s="19" t="s">
        <v>48</v>
      </c>
      <c r="C53" s="229" t="s">
        <v>224</v>
      </c>
      <c r="D53" s="24">
        <v>2550</v>
      </c>
      <c r="E53" s="60"/>
      <c r="G53" s="22" t="s">
        <v>56</v>
      </c>
      <c r="H53" s="15" t="s">
        <v>48</v>
      </c>
      <c r="I53" s="229" t="s">
        <v>212</v>
      </c>
      <c r="J53" s="24">
        <v>1500</v>
      </c>
      <c r="K53" s="60"/>
      <c r="L53" s="53"/>
      <c r="M53" s="22" t="s">
        <v>134</v>
      </c>
      <c r="N53" s="15" t="s">
        <v>48</v>
      </c>
      <c r="O53" s="229" t="s">
        <v>208</v>
      </c>
      <c r="P53" s="24">
        <v>450</v>
      </c>
      <c r="Q53" s="60"/>
      <c r="R53" s="53"/>
      <c r="S53" s="22" t="s">
        <v>234</v>
      </c>
      <c r="T53" s="15" t="s">
        <v>48</v>
      </c>
      <c r="U53" s="229" t="s">
        <v>266</v>
      </c>
      <c r="V53" s="63">
        <v>300</v>
      </c>
      <c r="W53" s="68"/>
      <c r="X53" s="53"/>
      <c r="Y53" s="249" t="s">
        <v>405</v>
      </c>
      <c r="Z53" s="250" t="s">
        <v>48</v>
      </c>
      <c r="AA53" s="253" t="s">
        <v>218</v>
      </c>
      <c r="AB53" s="256">
        <v>400</v>
      </c>
      <c r="AC53" s="68"/>
    </row>
    <row r="54" spans="1:29" ht="19.5" customHeight="1" thickBot="1">
      <c r="A54" s="22" t="s">
        <v>66</v>
      </c>
      <c r="B54" s="19" t="s">
        <v>48</v>
      </c>
      <c r="C54" s="229" t="s">
        <v>222</v>
      </c>
      <c r="D54" s="24">
        <v>1000</v>
      </c>
      <c r="E54" s="60"/>
      <c r="G54" s="249" t="s">
        <v>394</v>
      </c>
      <c r="H54" s="250" t="s">
        <v>48</v>
      </c>
      <c r="I54" s="253" t="s">
        <v>255</v>
      </c>
      <c r="J54" s="251">
        <v>1300</v>
      </c>
      <c r="K54" s="60"/>
      <c r="L54" s="53"/>
      <c r="M54" s="22" t="s">
        <v>315</v>
      </c>
      <c r="N54" s="15" t="s">
        <v>48</v>
      </c>
      <c r="O54" s="229" t="s">
        <v>232</v>
      </c>
      <c r="P54" s="24">
        <v>1000</v>
      </c>
      <c r="Q54" s="60"/>
      <c r="R54" s="53"/>
      <c r="S54" s="249" t="s">
        <v>399</v>
      </c>
      <c r="T54" s="250" t="s">
        <v>48</v>
      </c>
      <c r="U54" s="372" t="s">
        <v>217</v>
      </c>
      <c r="V54" s="256">
        <v>550</v>
      </c>
      <c r="W54" s="67"/>
      <c r="X54" s="53"/>
      <c r="Y54" s="22" t="s">
        <v>133</v>
      </c>
      <c r="Z54" s="15" t="s">
        <v>48</v>
      </c>
      <c r="AA54" s="229" t="s">
        <v>214</v>
      </c>
      <c r="AB54" s="63">
        <v>3000</v>
      </c>
      <c r="AC54" s="67"/>
    </row>
    <row r="55" spans="1:29" ht="19.5" customHeight="1" thickBot="1">
      <c r="A55" s="249" t="s">
        <v>390</v>
      </c>
      <c r="B55" s="250" t="s">
        <v>48</v>
      </c>
      <c r="C55" s="253" t="s">
        <v>214</v>
      </c>
      <c r="D55" s="251">
        <v>1350</v>
      </c>
      <c r="E55" s="60"/>
      <c r="G55" s="22" t="s">
        <v>246</v>
      </c>
      <c r="H55" s="15" t="s">
        <v>48</v>
      </c>
      <c r="I55" s="229" t="s">
        <v>223</v>
      </c>
      <c r="J55" s="24">
        <v>850</v>
      </c>
      <c r="K55" s="69"/>
      <c r="L55" s="53"/>
      <c r="M55" s="22" t="s">
        <v>316</v>
      </c>
      <c r="N55" s="15" t="s">
        <v>48</v>
      </c>
      <c r="O55" s="229" t="s">
        <v>266</v>
      </c>
      <c r="P55" s="24">
        <v>800</v>
      </c>
      <c r="Q55" s="60"/>
      <c r="R55" s="53"/>
      <c r="S55" s="22" t="s">
        <v>331</v>
      </c>
      <c r="T55" s="15" t="s">
        <v>48</v>
      </c>
      <c r="U55" s="229" t="s">
        <v>249</v>
      </c>
      <c r="V55" s="63">
        <v>1350</v>
      </c>
      <c r="W55" s="67"/>
      <c r="X55" s="53"/>
      <c r="Y55" s="22" t="s">
        <v>356</v>
      </c>
      <c r="Z55" s="15" t="s">
        <v>48</v>
      </c>
      <c r="AA55" s="229" t="s">
        <v>213</v>
      </c>
      <c r="AB55" s="63">
        <v>350</v>
      </c>
      <c r="AC55" s="67"/>
    </row>
    <row r="56" spans="1:29" ht="19.5" customHeight="1" thickBot="1">
      <c r="A56" s="22" t="s">
        <v>297</v>
      </c>
      <c r="B56" s="19" t="s">
        <v>48</v>
      </c>
      <c r="C56" s="229" t="s">
        <v>267</v>
      </c>
      <c r="D56" s="24">
        <v>5000</v>
      </c>
      <c r="E56" s="60"/>
      <c r="G56" s="22" t="s">
        <v>304</v>
      </c>
      <c r="H56" s="15" t="s">
        <v>48</v>
      </c>
      <c r="I56" s="229" t="s">
        <v>266</v>
      </c>
      <c r="J56" s="24">
        <v>1000</v>
      </c>
      <c r="K56" s="60"/>
      <c r="L56" s="53"/>
      <c r="M56" s="22" t="s">
        <v>317</v>
      </c>
      <c r="N56" s="15" t="s">
        <v>48</v>
      </c>
      <c r="O56" s="229" t="s">
        <v>216</v>
      </c>
      <c r="P56" s="24">
        <v>400</v>
      </c>
      <c r="Q56" s="60"/>
      <c r="R56" s="53"/>
      <c r="S56" s="22" t="s">
        <v>67</v>
      </c>
      <c r="T56" s="15" t="s">
        <v>48</v>
      </c>
      <c r="U56" s="229" t="s">
        <v>221</v>
      </c>
      <c r="V56" s="63">
        <v>2150</v>
      </c>
      <c r="W56" s="67"/>
      <c r="X56" s="53"/>
      <c r="Y56" s="22" t="s">
        <v>337</v>
      </c>
      <c r="Z56" s="15" t="s">
        <v>48</v>
      </c>
      <c r="AA56" s="229" t="s">
        <v>220</v>
      </c>
      <c r="AB56" s="63">
        <v>800</v>
      </c>
      <c r="AC56" s="67"/>
    </row>
    <row r="57" spans="1:29" ht="19.5" customHeight="1" thickBot="1">
      <c r="A57" s="22" t="s">
        <v>298</v>
      </c>
      <c r="B57" s="19" t="s">
        <v>48</v>
      </c>
      <c r="C57" s="229" t="s">
        <v>255</v>
      </c>
      <c r="D57" s="24">
        <v>2050</v>
      </c>
      <c r="E57" s="60"/>
      <c r="G57" s="22" t="s">
        <v>126</v>
      </c>
      <c r="H57" s="15" t="s">
        <v>48</v>
      </c>
      <c r="I57" s="229" t="s">
        <v>216</v>
      </c>
      <c r="J57" s="24">
        <v>500</v>
      </c>
      <c r="K57" s="60"/>
      <c r="L57" s="53"/>
      <c r="M57" s="22" t="s">
        <v>318</v>
      </c>
      <c r="N57" s="15" t="s">
        <v>48</v>
      </c>
      <c r="O57" s="229" t="s">
        <v>214</v>
      </c>
      <c r="P57" s="24">
        <v>300</v>
      </c>
      <c r="Q57" s="60"/>
      <c r="R57" s="53"/>
      <c r="S57" s="249" t="s">
        <v>400</v>
      </c>
      <c r="T57" s="250" t="s">
        <v>48</v>
      </c>
      <c r="U57" s="253" t="s">
        <v>225</v>
      </c>
      <c r="V57" s="256">
        <v>300</v>
      </c>
      <c r="W57" s="67"/>
      <c r="X57" s="53"/>
      <c r="Y57" s="249" t="s">
        <v>403</v>
      </c>
      <c r="Z57" s="250" t="s">
        <v>48</v>
      </c>
      <c r="AA57" s="253" t="s">
        <v>221</v>
      </c>
      <c r="AB57" s="256">
        <v>200</v>
      </c>
      <c r="AC57" s="67"/>
    </row>
    <row r="58" spans="1:29" ht="19.5" customHeight="1" thickBot="1">
      <c r="A58" s="26" t="s">
        <v>52</v>
      </c>
      <c r="B58" s="19" t="s">
        <v>48</v>
      </c>
      <c r="C58" s="229" t="s">
        <v>218</v>
      </c>
      <c r="D58" s="28">
        <v>1950</v>
      </c>
      <c r="E58" s="70">
        <f>SUM(D51:D58)</f>
        <v>18850</v>
      </c>
      <c r="G58" s="26" t="s">
        <v>305</v>
      </c>
      <c r="H58" s="15" t="s">
        <v>48</v>
      </c>
      <c r="I58" s="229" t="s">
        <v>219</v>
      </c>
      <c r="J58" s="28">
        <v>1000</v>
      </c>
      <c r="K58" s="64">
        <f>SUM(J51:J58)</f>
        <v>8950</v>
      </c>
      <c r="L58" s="53"/>
      <c r="M58" s="26" t="s">
        <v>319</v>
      </c>
      <c r="N58" s="15" t="s">
        <v>48</v>
      </c>
      <c r="O58" s="229" t="s">
        <v>209</v>
      </c>
      <c r="P58" s="28">
        <v>150</v>
      </c>
      <c r="Q58" s="64">
        <f>SUM(P51:P58)</f>
        <v>7750</v>
      </c>
      <c r="R58" s="53"/>
      <c r="S58" s="26" t="s">
        <v>135</v>
      </c>
      <c r="T58" s="15" t="s">
        <v>48</v>
      </c>
      <c r="U58" s="229" t="s">
        <v>267</v>
      </c>
      <c r="V58" s="65">
        <v>750</v>
      </c>
      <c r="W58" s="64">
        <f>SUM(V51:V58)</f>
        <v>8100</v>
      </c>
      <c r="X58" s="53"/>
      <c r="Y58" s="26" t="s">
        <v>338</v>
      </c>
      <c r="Z58" s="15" t="s">
        <v>48</v>
      </c>
      <c r="AA58" s="229" t="s">
        <v>213</v>
      </c>
      <c r="AB58" s="65">
        <v>200</v>
      </c>
      <c r="AC58" s="64">
        <f>SUM(AB51:AB58)</f>
        <v>8650</v>
      </c>
    </row>
    <row r="59" spans="1:29" ht="19.5" customHeight="1" thickBot="1">
      <c r="A59" s="14" t="s">
        <v>70</v>
      </c>
      <c r="B59" s="19" t="s">
        <v>69</v>
      </c>
      <c r="C59" s="229" t="s">
        <v>212</v>
      </c>
      <c r="D59" s="16">
        <v>3900</v>
      </c>
      <c r="E59" s="60"/>
      <c r="G59" s="14" t="s">
        <v>227</v>
      </c>
      <c r="H59" s="15" t="s">
        <v>69</v>
      </c>
      <c r="I59" s="229" t="s">
        <v>209</v>
      </c>
      <c r="J59" s="16">
        <v>13400</v>
      </c>
      <c r="K59" s="60"/>
      <c r="L59" s="53"/>
      <c r="M59" s="14" t="s">
        <v>138</v>
      </c>
      <c r="N59" s="15" t="s">
        <v>69</v>
      </c>
      <c r="O59" s="229" t="s">
        <v>218</v>
      </c>
      <c r="P59" s="16">
        <v>12000</v>
      </c>
      <c r="Q59" s="60"/>
      <c r="R59" s="53"/>
      <c r="S59" s="14" t="s">
        <v>143</v>
      </c>
      <c r="T59" s="15" t="s">
        <v>69</v>
      </c>
      <c r="U59" s="229" t="s">
        <v>255</v>
      </c>
      <c r="V59" s="61">
        <v>22050</v>
      </c>
      <c r="W59" s="67"/>
      <c r="X59" s="53"/>
      <c r="Y59" s="14" t="s">
        <v>248</v>
      </c>
      <c r="Z59" s="15" t="s">
        <v>69</v>
      </c>
      <c r="AA59" s="229" t="s">
        <v>226</v>
      </c>
      <c r="AB59" s="61">
        <v>4200</v>
      </c>
      <c r="AC59" s="67"/>
    </row>
    <row r="60" spans="1:29" ht="19.5" customHeight="1" thickBot="1">
      <c r="A60" s="22" t="s">
        <v>73</v>
      </c>
      <c r="B60" s="19" t="s">
        <v>69</v>
      </c>
      <c r="C60" s="229" t="s">
        <v>255</v>
      </c>
      <c r="D60" s="24">
        <v>400</v>
      </c>
      <c r="E60" s="60"/>
      <c r="G60" s="22" t="s">
        <v>306</v>
      </c>
      <c r="H60" s="15" t="s">
        <v>69</v>
      </c>
      <c r="I60" s="229" t="s">
        <v>255</v>
      </c>
      <c r="J60" s="24">
        <v>14100</v>
      </c>
      <c r="K60" s="60"/>
      <c r="L60" s="53"/>
      <c r="M60" s="22" t="s">
        <v>142</v>
      </c>
      <c r="N60" s="15" t="s">
        <v>69</v>
      </c>
      <c r="O60" s="229" t="s">
        <v>219</v>
      </c>
      <c r="P60" s="24">
        <v>3100</v>
      </c>
      <c r="Q60" s="60"/>
      <c r="R60" s="53"/>
      <c r="S60" s="22" t="s">
        <v>78</v>
      </c>
      <c r="T60" s="15" t="s">
        <v>69</v>
      </c>
      <c r="U60" s="229" t="s">
        <v>222</v>
      </c>
      <c r="V60" s="63">
        <v>10000</v>
      </c>
      <c r="W60" s="67"/>
      <c r="X60" s="53"/>
      <c r="Y60" s="22" t="s">
        <v>357</v>
      </c>
      <c r="Z60" s="15" t="s">
        <v>69</v>
      </c>
      <c r="AA60" s="229" t="s">
        <v>358</v>
      </c>
      <c r="AB60" s="63">
        <v>3500</v>
      </c>
      <c r="AC60" s="67"/>
    </row>
    <row r="61" spans="1:29" ht="19.5" customHeight="1" thickBot="1">
      <c r="A61" s="22" t="s">
        <v>76</v>
      </c>
      <c r="B61" s="19" t="s">
        <v>69</v>
      </c>
      <c r="C61" s="230" t="s">
        <v>216</v>
      </c>
      <c r="D61" s="24">
        <v>600</v>
      </c>
      <c r="E61" s="60"/>
      <c r="G61" s="22" t="s">
        <v>140</v>
      </c>
      <c r="H61" s="15" t="s">
        <v>69</v>
      </c>
      <c r="I61" s="230" t="s">
        <v>221</v>
      </c>
      <c r="J61" s="24">
        <v>10600</v>
      </c>
      <c r="K61" s="60"/>
      <c r="L61" s="53"/>
      <c r="M61" s="22" t="s">
        <v>146</v>
      </c>
      <c r="N61" s="15" t="s">
        <v>69</v>
      </c>
      <c r="O61" s="230" t="s">
        <v>232</v>
      </c>
      <c r="P61" s="24">
        <v>4000</v>
      </c>
      <c r="Q61" s="60"/>
      <c r="R61" s="53"/>
      <c r="S61" s="249" t="s">
        <v>401</v>
      </c>
      <c r="T61" s="250" t="s">
        <v>69</v>
      </c>
      <c r="U61" s="247" t="s">
        <v>217</v>
      </c>
      <c r="V61" s="256">
        <v>450</v>
      </c>
      <c r="W61" s="67"/>
      <c r="X61" s="53"/>
      <c r="Y61" s="249" t="s">
        <v>404</v>
      </c>
      <c r="Z61" s="250" t="s">
        <v>69</v>
      </c>
      <c r="AA61" s="247" t="s">
        <v>210</v>
      </c>
      <c r="AB61" s="256">
        <v>27850</v>
      </c>
      <c r="AC61" s="67"/>
    </row>
    <row r="62" spans="1:29" ht="19.5" customHeight="1" thickBot="1">
      <c r="A62" s="22" t="s">
        <v>349</v>
      </c>
      <c r="B62" s="15" t="s">
        <v>69</v>
      </c>
      <c r="C62" s="230" t="s">
        <v>216</v>
      </c>
      <c r="D62" s="24">
        <v>9950</v>
      </c>
      <c r="E62" s="60"/>
      <c r="G62" s="22" t="s">
        <v>139</v>
      </c>
      <c r="H62" s="15" t="s">
        <v>69</v>
      </c>
      <c r="I62" s="230" t="s">
        <v>221</v>
      </c>
      <c r="J62" s="24">
        <v>650</v>
      </c>
      <c r="K62" s="60"/>
      <c r="L62" s="53"/>
      <c r="M62" s="22" t="s">
        <v>320</v>
      </c>
      <c r="N62" s="15" t="s">
        <v>69</v>
      </c>
      <c r="O62" s="230" t="s">
        <v>223</v>
      </c>
      <c r="P62" s="24">
        <v>10100</v>
      </c>
      <c r="Q62" s="60"/>
      <c r="R62" s="53"/>
      <c r="S62" s="22" t="s">
        <v>332</v>
      </c>
      <c r="T62" s="15" t="s">
        <v>69</v>
      </c>
      <c r="U62" s="230" t="s">
        <v>214</v>
      </c>
      <c r="V62" s="63">
        <v>500</v>
      </c>
      <c r="W62" s="67"/>
      <c r="X62" s="53"/>
      <c r="Y62" s="22" t="s">
        <v>339</v>
      </c>
      <c r="Z62" s="15" t="s">
        <v>69</v>
      </c>
      <c r="AA62" s="230" t="s">
        <v>266</v>
      </c>
      <c r="AB62" s="63">
        <v>800</v>
      </c>
      <c r="AC62" s="67"/>
    </row>
    <row r="63" spans="1:29" ht="19.5" customHeight="1" thickBot="1">
      <c r="A63" s="22" t="s">
        <v>299</v>
      </c>
      <c r="B63" s="19" t="s">
        <v>69</v>
      </c>
      <c r="C63" s="230" t="s">
        <v>217</v>
      </c>
      <c r="D63" s="24">
        <v>11050</v>
      </c>
      <c r="E63" s="60"/>
      <c r="G63" s="249" t="s">
        <v>395</v>
      </c>
      <c r="H63" s="250" t="s">
        <v>69</v>
      </c>
      <c r="I63" s="247" t="s">
        <v>209</v>
      </c>
      <c r="J63" s="251">
        <v>10500</v>
      </c>
      <c r="K63" s="60"/>
      <c r="L63" s="53"/>
      <c r="M63" s="22" t="s">
        <v>321</v>
      </c>
      <c r="N63" s="15" t="s">
        <v>69</v>
      </c>
      <c r="O63" s="230" t="s">
        <v>267</v>
      </c>
      <c r="P63" s="24">
        <v>8000</v>
      </c>
      <c r="Q63" s="60"/>
      <c r="R63" s="53"/>
      <c r="S63" s="22" t="s">
        <v>237</v>
      </c>
      <c r="T63" s="15" t="s">
        <v>69</v>
      </c>
      <c r="U63" s="230" t="s">
        <v>215</v>
      </c>
      <c r="V63" s="63">
        <v>3050</v>
      </c>
      <c r="W63" s="67"/>
      <c r="X63" s="53"/>
      <c r="Y63" s="22" t="s">
        <v>359</v>
      </c>
      <c r="Z63" s="15" t="s">
        <v>69</v>
      </c>
      <c r="AA63" s="230" t="s">
        <v>255</v>
      </c>
      <c r="AB63" s="63">
        <v>750</v>
      </c>
      <c r="AC63" s="67"/>
    </row>
    <row r="64" spans="1:29" ht="19.5" customHeight="1" thickBot="1">
      <c r="A64" s="245" t="s">
        <v>391</v>
      </c>
      <c r="B64" s="250" t="s">
        <v>69</v>
      </c>
      <c r="C64" s="247" t="s">
        <v>215</v>
      </c>
      <c r="D64" s="248">
        <v>950</v>
      </c>
      <c r="E64" s="70">
        <f>SUM(D59:D64)</f>
        <v>26850</v>
      </c>
      <c r="G64" s="26" t="s">
        <v>307</v>
      </c>
      <c r="H64" s="15" t="s">
        <v>69</v>
      </c>
      <c r="I64" s="230" t="s">
        <v>208</v>
      </c>
      <c r="J64" s="28">
        <v>600</v>
      </c>
      <c r="K64" s="64">
        <f>SUM(J59:J64)</f>
        <v>49850</v>
      </c>
      <c r="L64" s="53"/>
      <c r="M64" s="26" t="s">
        <v>231</v>
      </c>
      <c r="N64" s="15" t="s">
        <v>69</v>
      </c>
      <c r="O64" s="230" t="s">
        <v>216</v>
      </c>
      <c r="P64" s="28">
        <v>7000</v>
      </c>
      <c r="Q64" s="64">
        <f>SUM(P59:P64)</f>
        <v>44200</v>
      </c>
      <c r="R64" s="53"/>
      <c r="S64" s="245" t="s">
        <v>402</v>
      </c>
      <c r="T64" s="250" t="s">
        <v>69</v>
      </c>
      <c r="U64" s="247" t="s">
        <v>208</v>
      </c>
      <c r="V64" s="373">
        <v>800</v>
      </c>
      <c r="W64" s="64">
        <f>SUM(V59:V64)</f>
        <v>36850</v>
      </c>
      <c r="X64" s="53"/>
      <c r="Y64" s="26" t="s">
        <v>340</v>
      </c>
      <c r="Z64" s="15" t="s">
        <v>69</v>
      </c>
      <c r="AA64" s="230" t="s">
        <v>217</v>
      </c>
      <c r="AB64" s="65">
        <v>4800</v>
      </c>
      <c r="AC64" s="64">
        <f>SUM(AB59:AB64)</f>
        <v>41900</v>
      </c>
    </row>
    <row r="65" spans="1:30" ht="33" customHeight="1" thickTop="1">
      <c r="A65" s="394" t="s">
        <v>81</v>
      </c>
      <c r="B65" s="394"/>
      <c r="C65" s="38">
        <f>6600+2350+1850+1850+7300+400</f>
        <v>20350</v>
      </c>
      <c r="D65" s="39" t="s">
        <v>82</v>
      </c>
      <c r="E65" s="241">
        <f>(E64+E58+E50+E42+C65)-C66</f>
        <v>70450</v>
      </c>
      <c r="F65" s="40">
        <f>E65/1936.27</f>
        <v>36.384388540854324</v>
      </c>
      <c r="G65" s="394" t="s">
        <v>81</v>
      </c>
      <c r="H65" s="394"/>
      <c r="I65" s="38">
        <v>2600</v>
      </c>
      <c r="J65" s="41" t="s">
        <v>82</v>
      </c>
      <c r="K65" s="241">
        <f>(K64+K58+K50+K42+I65)-I66</f>
        <v>66100</v>
      </c>
      <c r="L65" s="40">
        <f>K65/1936.27</f>
        <v>34.13780102981506</v>
      </c>
      <c r="M65" s="394" t="s">
        <v>81</v>
      </c>
      <c r="N65" s="394"/>
      <c r="P65" s="42" t="s">
        <v>82</v>
      </c>
      <c r="Q65" s="241">
        <f>(Q64+Q58+Q50+Q42+O65)-O66</f>
        <v>57250</v>
      </c>
      <c r="R65" s="40">
        <f>Q65/1936.27</f>
        <v>29.567157472873102</v>
      </c>
      <c r="S65" s="394" t="s">
        <v>81</v>
      </c>
      <c r="T65" s="394"/>
      <c r="U65" s="38">
        <f>900+550+250+3700+2650</f>
        <v>8050</v>
      </c>
      <c r="V65" s="39" t="s">
        <v>82</v>
      </c>
      <c r="W65" s="241">
        <f>(W64+W58+W50+W42+U65)-U66</f>
        <v>61350</v>
      </c>
      <c r="X65" s="40">
        <f>W65/1936.27</f>
        <v>31.684630759139996</v>
      </c>
      <c r="Y65" s="394" t="s">
        <v>81</v>
      </c>
      <c r="Z65" s="394"/>
      <c r="AA65" s="38">
        <f>11700+9300</f>
        <v>21000</v>
      </c>
      <c r="AB65" s="43" t="s">
        <v>82</v>
      </c>
      <c r="AC65" s="241">
        <f>(AC64+AC58+AC50+AC42+AA65)-AA66</f>
        <v>74600</v>
      </c>
      <c r="AD65" s="40">
        <f>AC65/1936.27</f>
        <v>38.527684672075694</v>
      </c>
    </row>
    <row r="66" spans="1:31" ht="19.5" customHeight="1" thickBot="1">
      <c r="A66" s="381" t="s">
        <v>83</v>
      </c>
      <c r="B66" s="381"/>
      <c r="C66" s="38">
        <f>1400+1550+600</f>
        <v>3550</v>
      </c>
      <c r="D66" s="48" t="s">
        <v>84</v>
      </c>
      <c r="E66" s="46">
        <f>70000-E65</f>
        <v>-450</v>
      </c>
      <c r="F66" s="47">
        <f>E66/1936.27</f>
        <v>-0.23240560459026893</v>
      </c>
      <c r="G66" s="381" t="s">
        <v>83</v>
      </c>
      <c r="H66" s="381"/>
      <c r="I66" s="38">
        <v>1550</v>
      </c>
      <c r="J66" s="48" t="s">
        <v>84</v>
      </c>
      <c r="K66" s="46">
        <f>70000-K65</f>
        <v>3900</v>
      </c>
      <c r="L66" s="47">
        <f>K66/1936.27</f>
        <v>2.0141819064489974</v>
      </c>
      <c r="M66" s="381" t="s">
        <v>83</v>
      </c>
      <c r="N66" s="381"/>
      <c r="P66" s="49" t="s">
        <v>84</v>
      </c>
      <c r="Q66" s="46">
        <f>70000-Q65</f>
        <v>12750</v>
      </c>
      <c r="R66" s="47">
        <f>Q66/1936.27</f>
        <v>6.584825463390953</v>
      </c>
      <c r="S66" s="381" t="s">
        <v>83</v>
      </c>
      <c r="T66" s="381"/>
      <c r="U66" s="38">
        <f>2750</f>
        <v>2750</v>
      </c>
      <c r="V66" s="45" t="s">
        <v>84</v>
      </c>
      <c r="W66" s="71">
        <f>70000-W65</f>
        <v>8650</v>
      </c>
      <c r="X66" s="47">
        <f>W66/1936.27</f>
        <v>4.4673521771240585</v>
      </c>
      <c r="Y66" s="381" t="s">
        <v>83</v>
      </c>
      <c r="Z66" s="381"/>
      <c r="AA66" s="38">
        <f>2350+1650</f>
        <v>4000</v>
      </c>
      <c r="AB66" s="50" t="s">
        <v>84</v>
      </c>
      <c r="AC66" s="46">
        <f>70000-AC65</f>
        <v>-4600</v>
      </c>
      <c r="AD66" s="47">
        <f>AC66/1936.27</f>
        <v>-2.3757017358116377</v>
      </c>
      <c r="AE66" s="72"/>
    </row>
    <row r="67" spans="1:25" ht="17.25" thickBot="1" thickTop="1">
      <c r="A67" s="73" t="s">
        <v>148</v>
      </c>
      <c r="C67" s="74">
        <f ca="1">TODAY()</f>
        <v>39556</v>
      </c>
      <c r="D67" s="74"/>
      <c r="G67" s="410" t="s">
        <v>308</v>
      </c>
      <c r="H67" s="410"/>
      <c r="I67" s="410"/>
      <c r="L67" s="75" t="s">
        <v>149</v>
      </c>
      <c r="Q67" s="76"/>
      <c r="S67" s="77" t="s">
        <v>150</v>
      </c>
      <c r="T67" s="75"/>
      <c r="W67" s="78" t="s">
        <v>151</v>
      </c>
      <c r="Y67" s="73"/>
    </row>
    <row r="68" spans="20:24" ht="15.75" thickTop="1">
      <c r="T68" s="80"/>
      <c r="U68" s="81" t="s">
        <v>152</v>
      </c>
      <c r="X68" s="40"/>
    </row>
    <row r="72" spans="9:11" ht="18.75">
      <c r="I72" s="82"/>
      <c r="J72" s="82"/>
      <c r="K72" s="82"/>
    </row>
    <row r="73" spans="9:11" ht="12.75">
      <c r="I73" s="83"/>
      <c r="J73" s="83"/>
      <c r="K73" s="83"/>
    </row>
    <row r="74" spans="9:11" ht="14.25">
      <c r="I74" s="84"/>
      <c r="J74" s="84"/>
      <c r="K74" s="84"/>
    </row>
    <row r="75" spans="9:11" ht="12.75">
      <c r="I75" s="83"/>
      <c r="J75" s="83"/>
      <c r="K75" s="83"/>
    </row>
    <row r="76" spans="1:8" ht="12.75">
      <c r="A76" s="85"/>
      <c r="B76" s="83"/>
      <c r="C76" s="85"/>
      <c r="D76" s="83"/>
      <c r="E76" s="85"/>
      <c r="F76" s="83"/>
      <c r="H76" s="83"/>
    </row>
    <row r="77" ht="20.25" customHeight="1">
      <c r="A77" s="86"/>
    </row>
    <row r="78" spans="1:25" ht="20.25" customHeight="1">
      <c r="A78" s="86"/>
      <c r="C78" s="87"/>
      <c r="D78" s="87"/>
      <c r="E78" s="83"/>
      <c r="F78" s="83"/>
      <c r="V78" s="83"/>
      <c r="W78" s="85"/>
      <c r="X78" s="85"/>
      <c r="Y78" s="85"/>
    </row>
    <row r="79" spans="1:25" ht="20.25" customHeight="1">
      <c r="A79" s="86"/>
      <c r="C79" s="87"/>
      <c r="D79" s="87"/>
      <c r="E79" s="83"/>
      <c r="F79" s="83"/>
      <c r="V79" s="83"/>
      <c r="W79" s="85"/>
      <c r="X79" s="85"/>
      <c r="Y79" s="85"/>
    </row>
    <row r="80" spans="1:25" ht="20.25" customHeight="1">
      <c r="A80" s="86"/>
      <c r="C80" s="87"/>
      <c r="D80" s="87"/>
      <c r="E80" s="83"/>
      <c r="F80" s="83"/>
      <c r="V80" s="83"/>
      <c r="W80" s="85"/>
      <c r="X80" s="85"/>
      <c r="Y80" s="85"/>
    </row>
    <row r="81" spans="1:25" ht="20.25" customHeight="1">
      <c r="A81" s="86"/>
      <c r="V81" s="83"/>
      <c r="W81" s="85"/>
      <c r="X81" s="85"/>
      <c r="Y81" s="85"/>
    </row>
    <row r="82" spans="1:25" ht="20.25" customHeight="1">
      <c r="A82" s="86"/>
      <c r="C82" s="87"/>
      <c r="D82" s="87"/>
      <c r="E82" s="83"/>
      <c r="F82" s="83"/>
      <c r="V82" s="83"/>
      <c r="W82" s="85"/>
      <c r="X82" s="85"/>
      <c r="Y82" s="85"/>
    </row>
    <row r="83" spans="1:6" ht="20.25" customHeight="1">
      <c r="A83" s="86"/>
      <c r="C83" s="87"/>
      <c r="D83" s="87"/>
      <c r="E83" s="83"/>
      <c r="F83" s="83"/>
    </row>
    <row r="84" ht="20.25" customHeight="1">
      <c r="A84" s="88"/>
    </row>
    <row r="85" spans="1:6" ht="20.25" customHeight="1">
      <c r="A85" s="86"/>
      <c r="C85" s="87"/>
      <c r="D85" s="87"/>
      <c r="E85" s="83"/>
      <c r="F85" s="83"/>
    </row>
    <row r="86" spans="1:6" ht="20.25" customHeight="1">
      <c r="A86" s="86"/>
      <c r="C86" s="87"/>
      <c r="D86" s="87"/>
      <c r="E86" s="83"/>
      <c r="F86" s="83"/>
    </row>
  </sheetData>
  <sheetProtection/>
  <mergeCells count="62">
    <mergeCell ref="A66:B66"/>
    <mergeCell ref="G66:H66"/>
    <mergeCell ref="M66:N66"/>
    <mergeCell ref="S66:T66"/>
    <mergeCell ref="Y66:Z66"/>
    <mergeCell ref="A65:B65"/>
    <mergeCell ref="Y37:Z37"/>
    <mergeCell ref="G67:I67"/>
    <mergeCell ref="O38:P38"/>
    <mergeCell ref="S38:T38"/>
    <mergeCell ref="U38:V38"/>
    <mergeCell ref="G65:H65"/>
    <mergeCell ref="M65:N65"/>
    <mergeCell ref="S65:T65"/>
    <mergeCell ref="Y65:Z65"/>
    <mergeCell ref="O37:P37"/>
    <mergeCell ref="M2:N2"/>
    <mergeCell ref="AA37:AB37"/>
    <mergeCell ref="A38:B38"/>
    <mergeCell ref="C38:D38"/>
    <mergeCell ref="G38:H38"/>
    <mergeCell ref="I38:J38"/>
    <mergeCell ref="M38:N38"/>
    <mergeCell ref="Y38:Z38"/>
    <mergeCell ref="AA38:AB38"/>
    <mergeCell ref="M37:N37"/>
    <mergeCell ref="U37:V37"/>
    <mergeCell ref="G30:H30"/>
    <mergeCell ref="M30:N30"/>
    <mergeCell ref="A37:B37"/>
    <mergeCell ref="C37:D37"/>
    <mergeCell ref="G37:H37"/>
    <mergeCell ref="I37:J37"/>
    <mergeCell ref="S30:T30"/>
    <mergeCell ref="G32:V35"/>
    <mergeCell ref="S37:T37"/>
    <mergeCell ref="O2:P2"/>
    <mergeCell ref="Y2:Z2"/>
    <mergeCell ref="AA2:AB2"/>
    <mergeCell ref="A29:B29"/>
    <mergeCell ref="G29:H29"/>
    <mergeCell ref="M29:N29"/>
    <mergeCell ref="S29:T29"/>
    <mergeCell ref="Y29:Z29"/>
    <mergeCell ref="S2:T2"/>
    <mergeCell ref="U2:V2"/>
    <mergeCell ref="S1:T1"/>
    <mergeCell ref="U1:V1"/>
    <mergeCell ref="Y30:Z30"/>
    <mergeCell ref="A30:B30"/>
    <mergeCell ref="Y1:Z1"/>
    <mergeCell ref="AA1:AB1"/>
    <mergeCell ref="A2:B2"/>
    <mergeCell ref="C2:D2"/>
    <mergeCell ref="G2:H2"/>
    <mergeCell ref="I2:J2"/>
    <mergeCell ref="A1:B1"/>
    <mergeCell ref="C1:D1"/>
    <mergeCell ref="G1:H1"/>
    <mergeCell ref="I1:J1"/>
    <mergeCell ref="M1:N1"/>
    <mergeCell ref="O1:P1"/>
  </mergeCells>
  <hyperlinks>
    <hyperlink ref="U2" r:id="rId1" display="savastano.alfonso@gmail.com"/>
    <hyperlink ref="U38:V38" r:id="rId2" display="fiorenza@trisaia.enea.it"/>
    <hyperlink ref="AA38" r:id="rId3" display="liguorigiuseppe@virgilio.it"/>
    <hyperlink ref="I2" r:id="rId4" display="newonline@tiscali.it"/>
    <hyperlink ref="O2:P2" r:id="rId5" display="fiorenza@trisaia.enea.it"/>
    <hyperlink ref="I38" r:id="rId6" display="tornado28@virgilio.it"/>
    <hyperlink ref="O38" r:id="rId7" display="deangelis82@tin.it"/>
  </hyperlinks>
  <printOptions horizontalCentered="1" verticalCentered="1"/>
  <pageMargins left="0" right="0" top="0" bottom="0" header="0" footer="0"/>
  <pageSetup fitToHeight="1" fitToWidth="1" horizontalDpi="300" verticalDpi="300" orientation="landscape" paperSize="9" scale="34" r:id="rId9"/>
  <headerFooter alignWithMargins="0">
    <oddFooter>&amp;CFANTMOD2000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6">
    <pageSetUpPr fitToPage="1"/>
  </sheetPr>
  <dimension ref="A1:AK94"/>
  <sheetViews>
    <sheetView zoomScale="75" zoomScaleNormal="75" zoomScalePageLayoutView="0" workbookViewId="0" topLeftCell="R4">
      <selection activeCell="X18" sqref="X18:Y27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89" bestFit="1" customWidth="1"/>
    <col min="5" max="5" width="3.00390625" style="90" customWidth="1"/>
    <col min="6" max="6" width="8.57421875" style="91" customWidth="1"/>
    <col min="7" max="7" width="21.28125" style="90" bestFit="1" customWidth="1"/>
    <col min="8" max="8" width="3.00390625" style="90" customWidth="1"/>
    <col min="9" max="9" width="8.421875" style="91" customWidth="1"/>
    <col min="10" max="10" width="10.00390625" style="90" customWidth="1"/>
    <col min="11" max="11" width="4.57421875" style="110" customWidth="1"/>
    <col min="12" max="12" width="4.57421875" style="164" bestFit="1" customWidth="1"/>
    <col min="13" max="13" width="17.7109375" style="164" bestFit="1" customWidth="1"/>
    <col min="14" max="14" width="4.57421875" style="164" bestFit="1" customWidth="1"/>
    <col min="15" max="15" width="10.7109375" style="96" bestFit="1" customWidth="1"/>
    <col min="16" max="16" width="6.57421875" style="97" bestFit="1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98" bestFit="1" customWidth="1"/>
    <col min="21" max="21" width="7.28125" style="99" customWidth="1"/>
    <col min="22" max="22" width="4.8515625" style="0" customWidth="1"/>
    <col min="23" max="23" width="8.28125" style="0" customWidth="1"/>
    <col min="24" max="24" width="17.28125" style="90" customWidth="1"/>
    <col min="25" max="25" width="6.00390625" style="0" customWidth="1"/>
    <col min="26" max="26" width="10.28125" style="96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92"/>
      <c r="H1" s="92"/>
      <c r="I1" s="93"/>
      <c r="J1" s="92"/>
      <c r="K1" s="94"/>
      <c r="L1" s="95"/>
      <c r="M1" s="95"/>
      <c r="N1" s="95"/>
    </row>
    <row r="2" spans="2:14" ht="14.25">
      <c r="B2" s="100">
        <v>1</v>
      </c>
      <c r="D2" s="237" t="s">
        <v>207</v>
      </c>
      <c r="G2" s="102"/>
      <c r="H2" s="92"/>
      <c r="I2" s="93"/>
      <c r="J2" s="93"/>
      <c r="K2" s="103"/>
      <c r="L2" s="104"/>
      <c r="M2" s="104"/>
      <c r="N2" s="104"/>
    </row>
    <row r="3" spans="2:26" ht="14.25">
      <c r="B3" s="100">
        <v>2</v>
      </c>
      <c r="D3" s="237" t="s">
        <v>0</v>
      </c>
      <c r="G3" s="106"/>
      <c r="H3" s="92"/>
      <c r="I3" s="93"/>
      <c r="J3" s="93"/>
      <c r="K3" s="103"/>
      <c r="L3" s="104"/>
      <c r="M3" s="104"/>
      <c r="N3" s="104"/>
      <c r="Z3" s="96" t="s">
        <v>154</v>
      </c>
    </row>
    <row r="4" spans="2:26" ht="14.25">
      <c r="B4" s="100">
        <v>3</v>
      </c>
      <c r="D4" s="237" t="s">
        <v>250</v>
      </c>
      <c r="G4" s="106"/>
      <c r="H4" s="92"/>
      <c r="I4" s="93"/>
      <c r="J4" s="93"/>
      <c r="K4" s="103"/>
      <c r="L4" s="104"/>
      <c r="M4" s="104"/>
      <c r="N4" s="104"/>
      <c r="Z4" s="96" t="s">
        <v>155</v>
      </c>
    </row>
    <row r="5" spans="2:14" ht="14.25">
      <c r="B5" s="100">
        <v>4</v>
      </c>
      <c r="D5" s="237" t="s">
        <v>342</v>
      </c>
      <c r="G5" s="106"/>
      <c r="H5" s="92"/>
      <c r="I5" s="93"/>
      <c r="J5" s="93"/>
      <c r="K5" s="103"/>
      <c r="L5" s="104"/>
      <c r="M5" s="104"/>
      <c r="N5" s="104"/>
    </row>
    <row r="6" spans="2:14" ht="14.25">
      <c r="B6" s="100">
        <v>5</v>
      </c>
      <c r="D6" s="237" t="s">
        <v>87</v>
      </c>
      <c r="G6" s="106"/>
      <c r="H6" s="107"/>
      <c r="I6" s="93"/>
      <c r="J6" s="93"/>
      <c r="K6" s="103"/>
      <c r="L6" s="104"/>
      <c r="M6" s="104"/>
      <c r="N6" s="104"/>
    </row>
    <row r="7" spans="2:14" ht="14.25">
      <c r="B7" s="100">
        <v>6</v>
      </c>
      <c r="D7" s="237" t="s">
        <v>343</v>
      </c>
      <c r="G7" s="106"/>
      <c r="H7" s="107"/>
      <c r="I7" s="93"/>
      <c r="J7" s="93"/>
      <c r="K7" s="103"/>
      <c r="L7" s="104"/>
      <c r="M7" s="104"/>
      <c r="N7" s="104"/>
    </row>
    <row r="8" spans="2:14" ht="14.25">
      <c r="B8" s="100">
        <v>7</v>
      </c>
      <c r="D8" s="237" t="s">
        <v>344</v>
      </c>
      <c r="G8" s="106"/>
      <c r="H8" s="107"/>
      <c r="I8" s="93"/>
      <c r="J8" s="93"/>
      <c r="K8" s="103"/>
      <c r="L8" s="104"/>
      <c r="M8" s="104"/>
      <c r="N8" s="104"/>
    </row>
    <row r="9" spans="2:14" ht="14.25">
      <c r="B9" s="100">
        <v>8</v>
      </c>
      <c r="D9" s="237" t="s">
        <v>345</v>
      </c>
      <c r="G9" s="106"/>
      <c r="H9" s="107"/>
      <c r="I9" s="93"/>
      <c r="J9" s="93"/>
      <c r="K9" s="103"/>
      <c r="L9" s="104"/>
      <c r="M9" s="104"/>
      <c r="N9" s="104"/>
    </row>
    <row r="10" spans="2:14" ht="14.25">
      <c r="B10" s="100">
        <v>9</v>
      </c>
      <c r="D10" s="237" t="s">
        <v>346</v>
      </c>
      <c r="G10" s="106"/>
      <c r="H10" s="107"/>
      <c r="I10" s="93"/>
      <c r="J10" s="93"/>
      <c r="K10" s="103"/>
      <c r="L10" s="104"/>
      <c r="M10" s="104"/>
      <c r="N10" s="104"/>
    </row>
    <row r="11" spans="2:14" ht="15">
      <c r="B11" s="100">
        <v>10</v>
      </c>
      <c r="D11" s="238" t="s">
        <v>86</v>
      </c>
      <c r="G11" s="106"/>
      <c r="H11" s="107"/>
      <c r="I11" s="93"/>
      <c r="J11" s="93"/>
      <c r="K11" s="103"/>
      <c r="L11" s="104"/>
      <c r="M11" s="104"/>
      <c r="N11" s="104"/>
    </row>
    <row r="12" spans="2:14" ht="12.75">
      <c r="B12" s="100"/>
      <c r="D12" s="108"/>
      <c r="G12" s="109"/>
      <c r="H12" s="107"/>
      <c r="I12" s="93"/>
      <c r="J12" s="93"/>
      <c r="K12" s="103"/>
      <c r="L12" s="104"/>
      <c r="M12" s="104"/>
      <c r="N12" s="104"/>
    </row>
    <row r="13" spans="2:14" ht="12.75">
      <c r="B13" s="100"/>
      <c r="D13" s="108"/>
      <c r="G13" s="109"/>
      <c r="H13" s="107"/>
      <c r="I13" s="93"/>
      <c r="J13" s="93"/>
      <c r="K13" s="103"/>
      <c r="L13" s="104"/>
      <c r="M13" s="104"/>
      <c r="N13" s="104"/>
    </row>
    <row r="14" spans="2:14" ht="12.75">
      <c r="B14" s="100"/>
      <c r="D14" s="108"/>
      <c r="G14" s="109"/>
      <c r="H14" s="107"/>
      <c r="I14" s="93"/>
      <c r="J14" s="93"/>
      <c r="K14" s="103"/>
      <c r="L14" s="104"/>
      <c r="M14" s="104"/>
      <c r="N14" s="104"/>
    </row>
    <row r="15" spans="2:14" ht="12.75">
      <c r="B15" s="100"/>
      <c r="D15" s="108"/>
      <c r="G15" s="109"/>
      <c r="H15" s="107"/>
      <c r="I15" s="93"/>
      <c r="J15" s="93"/>
      <c r="K15" s="103"/>
      <c r="L15" s="104"/>
      <c r="M15" s="104"/>
      <c r="N15" s="104"/>
    </row>
    <row r="16" spans="7:16" ht="13.5" thickBot="1">
      <c r="G16" s="108"/>
      <c r="H16" s="108"/>
      <c r="J16" s="91"/>
      <c r="L16" s="111"/>
      <c r="M16" s="111"/>
      <c r="N16" s="111"/>
      <c r="P16" s="99"/>
    </row>
    <row r="17" spans="7:37" ht="14.25" thickBot="1" thickTop="1">
      <c r="G17" s="108"/>
      <c r="H17" s="108"/>
      <c r="J17" s="91"/>
      <c r="L17" s="111"/>
      <c r="M17" s="111"/>
      <c r="N17" s="111"/>
      <c r="P17" s="99"/>
      <c r="X17" s="112" t="s">
        <v>156</v>
      </c>
      <c r="Y17" s="113" t="s">
        <v>157</v>
      </c>
      <c r="Z17" s="114" t="s">
        <v>158</v>
      </c>
      <c r="AA17" s="115" t="s">
        <v>159</v>
      </c>
      <c r="AC17" s="116">
        <v>1</v>
      </c>
      <c r="AD17" s="117">
        <v>2</v>
      </c>
      <c r="AE17" s="116">
        <v>3</v>
      </c>
      <c r="AF17" s="117">
        <v>4</v>
      </c>
      <c r="AG17" s="116">
        <v>5</v>
      </c>
      <c r="AH17" s="117">
        <v>6</v>
      </c>
      <c r="AI17" s="116">
        <v>7</v>
      </c>
      <c r="AJ17" s="117">
        <v>8</v>
      </c>
      <c r="AK17" s="116">
        <v>9</v>
      </c>
    </row>
    <row r="18" spans="3:37" ht="19.5" thickBot="1" thickTop="1">
      <c r="C18" s="118" t="s">
        <v>160</v>
      </c>
      <c r="D18" s="119">
        <v>39320</v>
      </c>
      <c r="E18" s="120"/>
      <c r="F18" s="121"/>
      <c r="G18" s="120"/>
      <c r="H18" s="122"/>
      <c r="I18" s="121"/>
      <c r="J18" s="123"/>
      <c r="L18" s="124">
        <v>1</v>
      </c>
      <c r="M18" s="125"/>
      <c r="N18" s="126"/>
      <c r="O18" s="127"/>
      <c r="P18" s="128"/>
      <c r="Q18" s="124">
        <v>1</v>
      </c>
      <c r="R18" s="125"/>
      <c r="S18" s="126"/>
      <c r="T18" s="127"/>
      <c r="U18" s="128"/>
      <c r="X18" s="105" t="s">
        <v>2</v>
      </c>
      <c r="Y18" s="129">
        <v>17</v>
      </c>
      <c r="Z18" s="130">
        <f aca="true" t="shared" si="0" ref="Z18:Z27">SUM(AC18:AK18)</f>
        <v>646</v>
      </c>
      <c r="AA18" s="131">
        <f aca="true" t="shared" si="1" ref="AA18:AA27">Z18/9</f>
        <v>71.77777777777777</v>
      </c>
      <c r="AC18" s="132">
        <v>79.5</v>
      </c>
      <c r="AD18" s="132">
        <v>74</v>
      </c>
      <c r="AE18" s="132">
        <v>69.5</v>
      </c>
      <c r="AF18" s="132">
        <v>75</v>
      </c>
      <c r="AG18" s="132">
        <v>71</v>
      </c>
      <c r="AH18" s="132">
        <v>64.5</v>
      </c>
      <c r="AI18" s="132">
        <v>76.5</v>
      </c>
      <c r="AJ18" s="132">
        <v>72.5</v>
      </c>
      <c r="AK18" s="132">
        <v>63.5</v>
      </c>
    </row>
    <row r="19" spans="1:37" ht="18.75" thickBot="1">
      <c r="A19">
        <v>1</v>
      </c>
      <c r="B19">
        <v>10</v>
      </c>
      <c r="C19" s="133"/>
      <c r="D19" s="119" t="str">
        <f>INDEX($D$2:$D$11,A19)</f>
        <v>LVP</v>
      </c>
      <c r="E19" s="134">
        <v>3</v>
      </c>
      <c r="F19" s="135">
        <v>79.5</v>
      </c>
      <c r="G19" s="120" t="str">
        <f>INDEX($D$2:$D$11,B19)</f>
        <v>NEW TIM</v>
      </c>
      <c r="H19" s="134">
        <v>2</v>
      </c>
      <c r="I19" s="136">
        <v>73</v>
      </c>
      <c r="J19" s="123"/>
      <c r="L19" s="137">
        <v>1</v>
      </c>
      <c r="M19" s="105" t="s">
        <v>5</v>
      </c>
      <c r="N19" s="129">
        <v>3</v>
      </c>
      <c r="O19" s="130">
        <v>89</v>
      </c>
      <c r="P19" s="131">
        <v>89</v>
      </c>
      <c r="Q19" s="137">
        <v>6</v>
      </c>
      <c r="R19" s="105" t="s">
        <v>87</v>
      </c>
      <c r="S19" s="129">
        <v>1</v>
      </c>
      <c r="T19" s="130">
        <v>66.5</v>
      </c>
      <c r="U19" s="138">
        <v>66.5</v>
      </c>
      <c r="X19" s="105" t="s">
        <v>5</v>
      </c>
      <c r="Y19" s="129">
        <v>15</v>
      </c>
      <c r="Z19" s="130">
        <f t="shared" si="0"/>
        <v>646.5</v>
      </c>
      <c r="AA19" s="131">
        <f t="shared" si="1"/>
        <v>71.83333333333333</v>
      </c>
      <c r="AC19" s="132">
        <v>89</v>
      </c>
      <c r="AD19" s="132">
        <v>76</v>
      </c>
      <c r="AE19" s="132">
        <v>68.5</v>
      </c>
      <c r="AF19" s="132">
        <v>69</v>
      </c>
      <c r="AG19" s="132">
        <v>70.5</v>
      </c>
      <c r="AH19" s="132">
        <v>75</v>
      </c>
      <c r="AI19" s="132">
        <v>60.5</v>
      </c>
      <c r="AJ19" s="132">
        <v>74</v>
      </c>
      <c r="AK19" s="132">
        <v>64</v>
      </c>
    </row>
    <row r="20" spans="1:37" ht="18.75" thickBot="1">
      <c r="A20">
        <v>6</v>
      </c>
      <c r="B20">
        <v>5</v>
      </c>
      <c r="C20" s="139"/>
      <c r="D20" s="119" t="str">
        <f>INDEX($D$2:$D$11,A20)</f>
        <v> ALBATROS</v>
      </c>
      <c r="E20" s="134">
        <v>1</v>
      </c>
      <c r="F20" s="135">
        <v>69</v>
      </c>
      <c r="G20" s="120" t="str">
        <f>INDEX($D$2:$D$11,B20)</f>
        <v>TORMENTINO</v>
      </c>
      <c r="H20" s="134">
        <v>1</v>
      </c>
      <c r="I20" s="135">
        <v>66.5</v>
      </c>
      <c r="J20" s="123"/>
      <c r="L20" s="140">
        <v>2</v>
      </c>
      <c r="M20" s="105" t="s">
        <v>2</v>
      </c>
      <c r="N20" s="129">
        <v>3</v>
      </c>
      <c r="O20" s="130">
        <v>79.5</v>
      </c>
      <c r="P20" s="131">
        <v>79.5</v>
      </c>
      <c r="Q20" s="140">
        <v>7</v>
      </c>
      <c r="R20" s="105" t="s">
        <v>0</v>
      </c>
      <c r="S20" s="129">
        <v>1</v>
      </c>
      <c r="T20" s="130">
        <v>65</v>
      </c>
      <c r="U20" s="138">
        <v>65</v>
      </c>
      <c r="X20" s="244" t="s">
        <v>346</v>
      </c>
      <c r="Y20" s="129">
        <v>14</v>
      </c>
      <c r="Z20" s="130">
        <f t="shared" si="0"/>
        <v>627</v>
      </c>
      <c r="AA20" s="131">
        <f t="shared" si="1"/>
        <v>69.66666666666667</v>
      </c>
      <c r="AC20" s="132">
        <v>67</v>
      </c>
      <c r="AD20" s="132">
        <v>79.5</v>
      </c>
      <c r="AE20" s="132">
        <v>70.5</v>
      </c>
      <c r="AF20" s="132">
        <v>64</v>
      </c>
      <c r="AG20" s="132">
        <v>69.5</v>
      </c>
      <c r="AH20" s="132">
        <v>65</v>
      </c>
      <c r="AI20" s="132">
        <v>73</v>
      </c>
      <c r="AJ20" s="132">
        <v>76.5</v>
      </c>
      <c r="AK20" s="132">
        <v>62</v>
      </c>
    </row>
    <row r="21" spans="1:37" ht="18.75" thickBot="1">
      <c r="A21">
        <v>7</v>
      </c>
      <c r="B21">
        <v>4</v>
      </c>
      <c r="C21" s="139"/>
      <c r="D21" s="119" t="str">
        <f>INDEX($D$2:$D$11,A21)</f>
        <v> A.C. PACO</v>
      </c>
      <c r="E21" s="134">
        <v>0</v>
      </c>
      <c r="F21" s="136">
        <v>64.5</v>
      </c>
      <c r="G21" s="120" t="str">
        <f>INDEX($D$2:$D$11,B21)</f>
        <v> LES SASICCES</v>
      </c>
      <c r="H21" s="134">
        <v>1</v>
      </c>
      <c r="I21" s="135">
        <v>70.5</v>
      </c>
      <c r="J21" s="123"/>
      <c r="L21" s="140">
        <v>3</v>
      </c>
      <c r="M21" s="105" t="s">
        <v>7</v>
      </c>
      <c r="N21" s="129">
        <v>3</v>
      </c>
      <c r="O21" s="130">
        <v>70.5</v>
      </c>
      <c r="P21" s="131">
        <v>70.5</v>
      </c>
      <c r="Q21" s="140">
        <v>8</v>
      </c>
      <c r="R21" s="105" t="s">
        <v>153</v>
      </c>
      <c r="S21" s="129">
        <v>0</v>
      </c>
      <c r="T21" s="130">
        <v>73</v>
      </c>
      <c r="U21" s="138">
        <v>73</v>
      </c>
      <c r="X21" s="105" t="s">
        <v>153</v>
      </c>
      <c r="Y21" s="129">
        <v>13</v>
      </c>
      <c r="Z21" s="130">
        <f t="shared" si="0"/>
        <v>665.5</v>
      </c>
      <c r="AA21" s="131">
        <f t="shared" si="1"/>
        <v>73.94444444444444</v>
      </c>
      <c r="AC21" s="132">
        <v>73</v>
      </c>
      <c r="AD21" s="132">
        <v>81</v>
      </c>
      <c r="AE21" s="132">
        <v>70</v>
      </c>
      <c r="AF21" s="132">
        <v>67.5</v>
      </c>
      <c r="AG21" s="132">
        <v>76.5</v>
      </c>
      <c r="AH21" s="132">
        <v>66</v>
      </c>
      <c r="AI21" s="132">
        <v>78.5</v>
      </c>
      <c r="AJ21" s="132">
        <v>77.5</v>
      </c>
      <c r="AK21" s="132">
        <v>75.5</v>
      </c>
    </row>
    <row r="22" spans="1:37" ht="18.75" thickBot="1">
      <c r="A22">
        <v>8</v>
      </c>
      <c r="B22">
        <v>3</v>
      </c>
      <c r="C22" s="139"/>
      <c r="D22" s="119" t="str">
        <f>INDEX($D$2:$D$11,A22)</f>
        <v> TORO LOCO</v>
      </c>
      <c r="E22" s="134">
        <v>6</v>
      </c>
      <c r="F22" s="136">
        <v>89</v>
      </c>
      <c r="G22" s="120" t="str">
        <f>INDEX($D$2:$D$11,B22)</f>
        <v> I CUCCIOLI</v>
      </c>
      <c r="H22" s="134">
        <v>2</v>
      </c>
      <c r="I22" s="135">
        <v>72</v>
      </c>
      <c r="J22" s="123"/>
      <c r="L22" s="140">
        <v>4</v>
      </c>
      <c r="M22" s="105" t="s">
        <v>89</v>
      </c>
      <c r="N22" s="129">
        <v>1</v>
      </c>
      <c r="O22" s="130">
        <v>69</v>
      </c>
      <c r="P22" s="131">
        <v>69</v>
      </c>
      <c r="Q22" s="140">
        <v>9</v>
      </c>
      <c r="R22" s="105" t="s">
        <v>4</v>
      </c>
      <c r="S22" s="129">
        <v>0</v>
      </c>
      <c r="T22" s="130">
        <v>72</v>
      </c>
      <c r="U22" s="138">
        <v>72</v>
      </c>
      <c r="X22" s="105" t="s">
        <v>89</v>
      </c>
      <c r="Y22" s="129">
        <v>13</v>
      </c>
      <c r="Z22" s="130">
        <f t="shared" si="0"/>
        <v>632</v>
      </c>
      <c r="AA22" s="131">
        <f t="shared" si="1"/>
        <v>70.22222222222223</v>
      </c>
      <c r="AC22" s="132">
        <v>69</v>
      </c>
      <c r="AD22" s="132">
        <v>67</v>
      </c>
      <c r="AE22" s="132">
        <v>70.5</v>
      </c>
      <c r="AF22" s="132">
        <v>68</v>
      </c>
      <c r="AG22" s="132">
        <v>77</v>
      </c>
      <c r="AH22" s="132">
        <v>69</v>
      </c>
      <c r="AI22" s="132">
        <v>66</v>
      </c>
      <c r="AJ22" s="132">
        <v>80</v>
      </c>
      <c r="AK22" s="132">
        <v>65.5</v>
      </c>
    </row>
    <row r="23" spans="1:37" ht="18.75" thickBot="1">
      <c r="A23">
        <v>9</v>
      </c>
      <c r="B23">
        <v>2</v>
      </c>
      <c r="C23" s="139"/>
      <c r="D23" s="119" t="str">
        <f>INDEX($D$2:$D$11,A23)</f>
        <v> WEB SOCCER</v>
      </c>
      <c r="E23" s="134">
        <v>0</v>
      </c>
      <c r="F23" s="136">
        <v>67</v>
      </c>
      <c r="G23" s="120" t="str">
        <f>INDEX($D$2:$D$11,B23)</f>
        <v>GEPPETTOS</v>
      </c>
      <c r="H23" s="134">
        <v>0</v>
      </c>
      <c r="I23" s="135">
        <v>65</v>
      </c>
      <c r="J23" s="123"/>
      <c r="L23" s="141">
        <v>5</v>
      </c>
      <c r="M23" s="101" t="s">
        <v>346</v>
      </c>
      <c r="N23" s="129">
        <v>1</v>
      </c>
      <c r="O23" s="130">
        <v>67</v>
      </c>
      <c r="P23" s="131">
        <v>67</v>
      </c>
      <c r="Q23" s="141">
        <v>10</v>
      </c>
      <c r="R23" s="142" t="s">
        <v>344</v>
      </c>
      <c r="S23" s="143">
        <v>0</v>
      </c>
      <c r="T23" s="130">
        <v>64.5</v>
      </c>
      <c r="U23" s="138">
        <v>64.5</v>
      </c>
      <c r="X23" s="105" t="s">
        <v>4</v>
      </c>
      <c r="Y23" s="129">
        <v>12</v>
      </c>
      <c r="Z23" s="130">
        <f t="shared" si="0"/>
        <v>638</v>
      </c>
      <c r="AA23" s="131">
        <f t="shared" si="1"/>
        <v>70.88888888888889</v>
      </c>
      <c r="AC23" s="132">
        <v>72</v>
      </c>
      <c r="AD23" s="132">
        <v>79.5</v>
      </c>
      <c r="AE23" s="132">
        <v>64.5</v>
      </c>
      <c r="AF23" s="132">
        <v>71</v>
      </c>
      <c r="AG23" s="132">
        <v>69</v>
      </c>
      <c r="AH23" s="132">
        <v>71</v>
      </c>
      <c r="AI23" s="132">
        <v>69</v>
      </c>
      <c r="AJ23" s="132">
        <v>70.5</v>
      </c>
      <c r="AK23" s="132">
        <v>71.5</v>
      </c>
    </row>
    <row r="24" spans="3:37" ht="18.75" thickTop="1">
      <c r="C24" s="144"/>
      <c r="D24" s="145"/>
      <c r="E24" s="146"/>
      <c r="F24" s="147"/>
      <c r="G24" s="146"/>
      <c r="H24" s="146"/>
      <c r="I24" s="147"/>
      <c r="J24" s="147"/>
      <c r="L24" s="148"/>
      <c r="M24" s="148"/>
      <c r="N24" s="148"/>
      <c r="X24" s="242" t="s">
        <v>87</v>
      </c>
      <c r="Y24" s="129">
        <v>12</v>
      </c>
      <c r="Z24" s="130">
        <f t="shared" si="0"/>
        <v>612</v>
      </c>
      <c r="AA24" s="131">
        <f t="shared" si="1"/>
        <v>68</v>
      </c>
      <c r="AC24" s="132">
        <v>66.5</v>
      </c>
      <c r="AD24" s="132">
        <v>60</v>
      </c>
      <c r="AE24" s="132">
        <v>63.5</v>
      </c>
      <c r="AF24" s="132">
        <v>65</v>
      </c>
      <c r="AG24" s="132">
        <v>77.5</v>
      </c>
      <c r="AH24" s="132">
        <v>74.5</v>
      </c>
      <c r="AI24" s="132">
        <v>64</v>
      </c>
      <c r="AJ24" s="132">
        <v>67</v>
      </c>
      <c r="AK24" s="132">
        <v>74</v>
      </c>
    </row>
    <row r="25" spans="3:37" ht="18.75" thickBot="1">
      <c r="C25" s="144"/>
      <c r="D25" s="145"/>
      <c r="E25" s="146"/>
      <c r="F25" s="147"/>
      <c r="G25" s="146"/>
      <c r="H25" s="146"/>
      <c r="I25" s="147"/>
      <c r="J25" s="147"/>
      <c r="L25" s="148"/>
      <c r="M25" s="148"/>
      <c r="N25" s="148"/>
      <c r="X25" s="105" t="s">
        <v>0</v>
      </c>
      <c r="Y25" s="129">
        <v>10</v>
      </c>
      <c r="Z25" s="130">
        <f t="shared" si="0"/>
        <v>606</v>
      </c>
      <c r="AA25" s="131">
        <f t="shared" si="1"/>
        <v>67.33333333333333</v>
      </c>
      <c r="AC25" s="132">
        <v>65</v>
      </c>
      <c r="AD25" s="132">
        <v>67</v>
      </c>
      <c r="AE25" s="132">
        <v>70.5</v>
      </c>
      <c r="AF25" s="132">
        <v>66</v>
      </c>
      <c r="AG25" s="132">
        <v>60.5</v>
      </c>
      <c r="AH25" s="132">
        <v>69</v>
      </c>
      <c r="AI25" s="132">
        <v>70.5</v>
      </c>
      <c r="AJ25" s="132">
        <v>72.5</v>
      </c>
      <c r="AK25" s="132">
        <v>65</v>
      </c>
    </row>
    <row r="26" spans="3:37" ht="19.5" thickBot="1" thickTop="1">
      <c r="C26" s="118" t="s">
        <v>161</v>
      </c>
      <c r="D26" s="231">
        <v>39327</v>
      </c>
      <c r="E26" s="120"/>
      <c r="F26" s="121"/>
      <c r="G26" s="120"/>
      <c r="H26" s="122"/>
      <c r="I26" s="121"/>
      <c r="J26" s="123"/>
      <c r="L26" s="124">
        <v>2</v>
      </c>
      <c r="M26" s="125"/>
      <c r="N26" s="126"/>
      <c r="O26" s="127"/>
      <c r="P26" s="128"/>
      <c r="Q26" s="124">
        <v>2</v>
      </c>
      <c r="R26" s="125"/>
      <c r="S26" s="126"/>
      <c r="T26" s="127"/>
      <c r="U26" s="128"/>
      <c r="X26" s="243" t="s">
        <v>344</v>
      </c>
      <c r="Y26" s="129">
        <v>9</v>
      </c>
      <c r="Z26" s="130">
        <f t="shared" si="0"/>
        <v>619</v>
      </c>
      <c r="AA26" s="131">
        <f t="shared" si="1"/>
        <v>68.77777777777777</v>
      </c>
      <c r="AC26" s="132">
        <v>64.5</v>
      </c>
      <c r="AD26" s="132">
        <v>74.5</v>
      </c>
      <c r="AE26" s="132">
        <v>68</v>
      </c>
      <c r="AF26" s="132">
        <v>70</v>
      </c>
      <c r="AG26" s="132">
        <v>77</v>
      </c>
      <c r="AH26" s="132">
        <v>65</v>
      </c>
      <c r="AI26" s="132">
        <v>69</v>
      </c>
      <c r="AJ26" s="132">
        <v>68.5</v>
      </c>
      <c r="AK26" s="132">
        <v>62.5</v>
      </c>
    </row>
    <row r="27" spans="1:37" ht="18.75" thickBot="1">
      <c r="A27">
        <v>2</v>
      </c>
      <c r="B27">
        <v>1</v>
      </c>
      <c r="C27" s="144"/>
      <c r="D27" s="119" t="str">
        <f>INDEX($D$2:$D$11,A27)</f>
        <v>GEPPETTOS</v>
      </c>
      <c r="E27" s="134">
        <v>1</v>
      </c>
      <c r="F27" s="135">
        <v>67</v>
      </c>
      <c r="G27" s="120" t="str">
        <f>INDEX($D$2:$D$11,B27)</f>
        <v>LVP</v>
      </c>
      <c r="H27" s="134">
        <v>2</v>
      </c>
      <c r="I27" s="136">
        <v>74</v>
      </c>
      <c r="J27" s="123"/>
      <c r="L27" s="137">
        <v>1</v>
      </c>
      <c r="M27" s="105" t="s">
        <v>5</v>
      </c>
      <c r="N27" s="129">
        <v>6</v>
      </c>
      <c r="O27" s="130">
        <v>165</v>
      </c>
      <c r="P27" s="138">
        <v>82.5</v>
      </c>
      <c r="Q27" s="137">
        <v>6</v>
      </c>
      <c r="R27" s="149" t="s">
        <v>7</v>
      </c>
      <c r="S27" s="150">
        <v>3</v>
      </c>
      <c r="T27" s="151">
        <v>136</v>
      </c>
      <c r="U27" s="138">
        <v>68</v>
      </c>
      <c r="X27" s="142" t="s">
        <v>7</v>
      </c>
      <c r="Y27" s="143">
        <v>5</v>
      </c>
      <c r="Z27" s="154">
        <f t="shared" si="0"/>
        <v>592</v>
      </c>
      <c r="AA27" s="131">
        <f t="shared" si="1"/>
        <v>65.77777777777777</v>
      </c>
      <c r="AC27" s="132">
        <v>70.5</v>
      </c>
      <c r="AD27" s="132">
        <v>65.5</v>
      </c>
      <c r="AE27" s="132">
        <v>65.5</v>
      </c>
      <c r="AF27" s="132">
        <v>71</v>
      </c>
      <c r="AG27" s="132">
        <v>65.5</v>
      </c>
      <c r="AH27" s="132">
        <v>60</v>
      </c>
      <c r="AI27" s="132">
        <v>63.5</v>
      </c>
      <c r="AJ27" s="132">
        <v>63</v>
      </c>
      <c r="AK27" s="132">
        <v>67.5</v>
      </c>
    </row>
    <row r="28" spans="1:21" ht="19.5" thickBot="1" thickTop="1">
      <c r="A28">
        <v>3</v>
      </c>
      <c r="B28">
        <v>9</v>
      </c>
      <c r="C28" s="144"/>
      <c r="D28" s="119" t="str">
        <f>INDEX($D$2:$D$11,A28)</f>
        <v> I CUCCIOLI</v>
      </c>
      <c r="E28" s="134">
        <v>2</v>
      </c>
      <c r="F28" s="135">
        <v>75.5</v>
      </c>
      <c r="G28" s="120" t="str">
        <f>INDEX($D$2:$D$11,B28)</f>
        <v> WEB SOCCER</v>
      </c>
      <c r="H28" s="134">
        <v>3</v>
      </c>
      <c r="I28" s="135">
        <v>79.5</v>
      </c>
      <c r="J28" s="123"/>
      <c r="L28" s="140">
        <v>2</v>
      </c>
      <c r="M28" s="105" t="s">
        <v>2</v>
      </c>
      <c r="N28" s="129">
        <v>6</v>
      </c>
      <c r="O28" s="130">
        <v>153.5</v>
      </c>
      <c r="P28" s="138">
        <v>76.75</v>
      </c>
      <c r="Q28" s="140">
        <v>7</v>
      </c>
      <c r="R28" s="152" t="s">
        <v>89</v>
      </c>
      <c r="S28" s="129">
        <v>1</v>
      </c>
      <c r="T28" s="130">
        <v>136</v>
      </c>
      <c r="U28" s="138">
        <v>68</v>
      </c>
    </row>
    <row r="29" spans="1:21" ht="18.75" thickBot="1">
      <c r="A29">
        <v>4</v>
      </c>
      <c r="B29">
        <v>8</v>
      </c>
      <c r="C29" s="144"/>
      <c r="D29" s="119" t="str">
        <f>INDEX($D$2:$D$11,A29)</f>
        <v> LES SASICCES</v>
      </c>
      <c r="E29" s="134">
        <v>0</v>
      </c>
      <c r="F29" s="136">
        <v>65.5</v>
      </c>
      <c r="G29" s="120" t="str">
        <f>INDEX($D$2:$D$11,B29)</f>
        <v> TORO LOCO</v>
      </c>
      <c r="H29" s="134">
        <v>2</v>
      </c>
      <c r="I29" s="135">
        <v>76</v>
      </c>
      <c r="J29" s="123"/>
      <c r="L29" s="140">
        <v>3</v>
      </c>
      <c r="M29" s="105" t="s">
        <v>346</v>
      </c>
      <c r="N29" s="129">
        <v>4</v>
      </c>
      <c r="O29" s="130">
        <v>146.5</v>
      </c>
      <c r="P29" s="138">
        <v>73.25</v>
      </c>
      <c r="Q29" s="140">
        <v>8</v>
      </c>
      <c r="R29" s="152" t="s">
        <v>0</v>
      </c>
      <c r="S29" s="129">
        <v>1</v>
      </c>
      <c r="T29" s="130">
        <v>132</v>
      </c>
      <c r="U29" s="138">
        <v>66</v>
      </c>
    </row>
    <row r="30" spans="1:21" ht="18.75" thickBot="1">
      <c r="A30">
        <v>5</v>
      </c>
      <c r="B30">
        <v>7</v>
      </c>
      <c r="C30" s="144"/>
      <c r="D30" s="119" t="str">
        <f>INDEX($D$2:$D$11,A30)</f>
        <v>TORMENTINO</v>
      </c>
      <c r="E30" s="134">
        <v>0</v>
      </c>
      <c r="F30" s="136">
        <v>60</v>
      </c>
      <c r="G30" s="120" t="str">
        <f>INDEX($D$2:$D$11,B30)</f>
        <v> A.C. PACO</v>
      </c>
      <c r="H30" s="134">
        <v>3</v>
      </c>
      <c r="I30" s="135">
        <v>74.5</v>
      </c>
      <c r="J30" s="123"/>
      <c r="L30" s="140">
        <v>4</v>
      </c>
      <c r="M30" s="105" t="s">
        <v>153</v>
      </c>
      <c r="N30" s="129">
        <v>3</v>
      </c>
      <c r="O30" s="130">
        <v>154</v>
      </c>
      <c r="P30" s="138">
        <v>77</v>
      </c>
      <c r="Q30" s="140">
        <v>9</v>
      </c>
      <c r="R30" s="152" t="s">
        <v>87</v>
      </c>
      <c r="S30" s="129">
        <v>1</v>
      </c>
      <c r="T30" s="130">
        <v>126.5</v>
      </c>
      <c r="U30" s="138">
        <v>63.25</v>
      </c>
    </row>
    <row r="31" spans="1:35" ht="18.75" thickBot="1">
      <c r="A31">
        <v>10</v>
      </c>
      <c r="B31">
        <v>6</v>
      </c>
      <c r="C31" s="144"/>
      <c r="D31" s="119" t="str">
        <f>INDEX($D$2:$D$11,A31)</f>
        <v>NEW TIM</v>
      </c>
      <c r="E31" s="134">
        <v>4</v>
      </c>
      <c r="F31" s="136">
        <v>81</v>
      </c>
      <c r="G31" s="120" t="str">
        <f>INDEX($D$2:$D$11,B31)</f>
        <v> ALBATROS</v>
      </c>
      <c r="H31" s="134">
        <v>1</v>
      </c>
      <c r="I31" s="135">
        <v>67</v>
      </c>
      <c r="J31" s="123"/>
      <c r="L31" s="141">
        <v>5</v>
      </c>
      <c r="M31" s="105" t="s">
        <v>344</v>
      </c>
      <c r="N31" s="129">
        <v>3</v>
      </c>
      <c r="O31" s="130">
        <v>139</v>
      </c>
      <c r="P31" s="138">
        <v>69.5</v>
      </c>
      <c r="Q31" s="141">
        <v>10</v>
      </c>
      <c r="R31" s="153" t="s">
        <v>4</v>
      </c>
      <c r="S31" s="143">
        <v>0</v>
      </c>
      <c r="T31" s="154">
        <v>151.5</v>
      </c>
      <c r="U31" s="138">
        <v>75.75</v>
      </c>
      <c r="Z31"/>
      <c r="AE31" s="109"/>
      <c r="AF31" s="109"/>
      <c r="AG31" s="109"/>
      <c r="AH31" s="109"/>
      <c r="AI31" s="109"/>
    </row>
    <row r="32" spans="3:35" ht="13.5" thickTop="1">
      <c r="C32" s="144"/>
      <c r="D32" s="145"/>
      <c r="E32" s="146"/>
      <c r="F32" s="147"/>
      <c r="G32" s="146"/>
      <c r="H32" s="146"/>
      <c r="I32" s="147"/>
      <c r="J32" s="147"/>
      <c r="L32" s="148"/>
      <c r="M32" s="148"/>
      <c r="N32" s="148"/>
      <c r="O32" s="155"/>
      <c r="P32" s="156"/>
      <c r="Q32" s="157"/>
      <c r="R32" s="157"/>
      <c r="S32" s="157"/>
      <c r="T32" s="155"/>
      <c r="W32" s="158"/>
      <c r="Z32"/>
      <c r="AE32" s="109"/>
      <c r="AF32" s="109"/>
      <c r="AG32" s="109"/>
      <c r="AH32" s="109"/>
      <c r="AI32" s="109"/>
    </row>
    <row r="33" spans="3:35" ht="15" thickBot="1">
      <c r="C33" s="144"/>
      <c r="D33" s="145"/>
      <c r="E33" s="146"/>
      <c r="F33" s="147"/>
      <c r="G33" s="146"/>
      <c r="H33" s="146"/>
      <c r="I33" s="147"/>
      <c r="J33" s="147"/>
      <c r="K33" s="159"/>
      <c r="L33" s="160"/>
      <c r="M33" s="160"/>
      <c r="N33" s="160"/>
      <c r="O33" s="155"/>
      <c r="P33" s="156"/>
      <c r="Q33" s="157"/>
      <c r="R33" s="157"/>
      <c r="S33" s="157"/>
      <c r="T33" s="155"/>
      <c r="U33" s="161"/>
      <c r="V33" s="159"/>
      <c r="Z33"/>
      <c r="AE33" s="109"/>
      <c r="AF33" s="109"/>
      <c r="AG33" s="109"/>
      <c r="AH33" s="109"/>
      <c r="AI33" s="109"/>
    </row>
    <row r="34" spans="3:35" ht="19.5" thickBot="1" thickTop="1">
      <c r="C34" s="118" t="s">
        <v>162</v>
      </c>
      <c r="D34" s="119">
        <v>39341</v>
      </c>
      <c r="E34" s="120"/>
      <c r="F34" s="121"/>
      <c r="G34" s="120"/>
      <c r="H34" s="122"/>
      <c r="I34" s="121"/>
      <c r="J34" s="123"/>
      <c r="K34" s="159"/>
      <c r="L34" s="124">
        <v>3</v>
      </c>
      <c r="M34" s="125"/>
      <c r="N34" s="126"/>
      <c r="O34" s="127"/>
      <c r="P34" s="128"/>
      <c r="Q34" s="124">
        <v>3</v>
      </c>
      <c r="R34" s="125"/>
      <c r="S34" s="126"/>
      <c r="T34" s="127"/>
      <c r="U34" s="128"/>
      <c r="V34" s="159"/>
      <c r="Z34"/>
      <c r="AE34" s="109"/>
      <c r="AF34" s="109"/>
      <c r="AG34" s="109"/>
      <c r="AH34" s="109"/>
      <c r="AI34" s="109"/>
    </row>
    <row r="35" spans="1:35" ht="18" customHeight="1" thickBot="1">
      <c r="A35">
        <v>1</v>
      </c>
      <c r="B35">
        <v>3</v>
      </c>
      <c r="C35" s="144"/>
      <c r="D35" s="119" t="str">
        <f>INDEX($D$2:$D$11,A35)</f>
        <v>LVP</v>
      </c>
      <c r="E35" s="134">
        <v>1</v>
      </c>
      <c r="F35" s="135">
        <v>69.5</v>
      </c>
      <c r="G35" s="120" t="str">
        <f>INDEX($D$2:$D$11,B35)</f>
        <v> I CUCCIOLI</v>
      </c>
      <c r="H35" s="134">
        <v>0</v>
      </c>
      <c r="I35" s="136">
        <v>64.5</v>
      </c>
      <c r="J35" s="123"/>
      <c r="K35" s="159"/>
      <c r="L35" s="137">
        <v>1</v>
      </c>
      <c r="M35" s="105" t="s">
        <v>5</v>
      </c>
      <c r="N35" s="129">
        <v>9</v>
      </c>
      <c r="O35" s="130">
        <v>233.5</v>
      </c>
      <c r="P35" s="138">
        <v>77.83333333333333</v>
      </c>
      <c r="Q35" s="137">
        <v>6</v>
      </c>
      <c r="R35" s="105" t="s">
        <v>7</v>
      </c>
      <c r="S35" s="129">
        <v>3</v>
      </c>
      <c r="T35" s="130">
        <v>201.5</v>
      </c>
      <c r="U35" s="162">
        <v>67.16666666666667</v>
      </c>
      <c r="V35" s="159"/>
      <c r="Z35"/>
      <c r="AE35" s="109"/>
      <c r="AF35" s="109"/>
      <c r="AG35" s="109"/>
      <c r="AH35" s="109"/>
      <c r="AI35" s="109"/>
    </row>
    <row r="36" spans="1:35" ht="18.75" thickBot="1">
      <c r="A36">
        <v>6</v>
      </c>
      <c r="B36">
        <v>7</v>
      </c>
      <c r="C36" s="144"/>
      <c r="D36" s="119" t="str">
        <f>INDEX($D$2:$D$11,A36)</f>
        <v> ALBATROS</v>
      </c>
      <c r="E36" s="134">
        <v>1</v>
      </c>
      <c r="F36" s="135">
        <v>70.5</v>
      </c>
      <c r="G36" s="120" t="str">
        <f>INDEX($D$2:$D$11,B36)</f>
        <v> A.C. PACO</v>
      </c>
      <c r="H36" s="134">
        <v>1</v>
      </c>
      <c r="I36" s="135">
        <v>68</v>
      </c>
      <c r="J36" s="123"/>
      <c r="K36" s="159"/>
      <c r="L36" s="140">
        <v>2</v>
      </c>
      <c r="M36" s="105" t="s">
        <v>2</v>
      </c>
      <c r="N36" s="129">
        <v>9</v>
      </c>
      <c r="O36" s="130">
        <v>223</v>
      </c>
      <c r="P36" s="138">
        <v>74.33333333333333</v>
      </c>
      <c r="Q36" s="140">
        <v>7</v>
      </c>
      <c r="R36" s="105" t="s">
        <v>89</v>
      </c>
      <c r="S36" s="129">
        <v>2</v>
      </c>
      <c r="T36" s="130">
        <v>206.5</v>
      </c>
      <c r="U36" s="162">
        <v>68.83333333333333</v>
      </c>
      <c r="V36" s="159"/>
      <c r="Z36"/>
      <c r="AE36" s="109"/>
      <c r="AF36" s="109"/>
      <c r="AG36" s="109"/>
      <c r="AH36" s="109"/>
      <c r="AI36" s="109"/>
    </row>
    <row r="37" spans="1:35" ht="18.75" thickBot="1">
      <c r="A37">
        <v>8</v>
      </c>
      <c r="B37">
        <v>5</v>
      </c>
      <c r="C37" s="144"/>
      <c r="D37" s="119" t="str">
        <f>INDEX($D$2:$D$11,A37)</f>
        <v> TORO LOCO</v>
      </c>
      <c r="E37" s="134">
        <v>1</v>
      </c>
      <c r="F37" s="136">
        <v>68.5</v>
      </c>
      <c r="G37" s="120" t="str">
        <f>INDEX($D$2:$D$11,B37)</f>
        <v>TORMENTINO</v>
      </c>
      <c r="H37" s="134">
        <v>0</v>
      </c>
      <c r="I37" s="135">
        <v>63.5</v>
      </c>
      <c r="J37" s="163"/>
      <c r="K37" s="159"/>
      <c r="L37" s="140">
        <v>3</v>
      </c>
      <c r="M37" s="105" t="s">
        <v>346</v>
      </c>
      <c r="N37" s="129">
        <v>7</v>
      </c>
      <c r="O37" s="130">
        <v>217</v>
      </c>
      <c r="P37" s="138">
        <v>72.33333333333333</v>
      </c>
      <c r="Q37" s="140">
        <v>8</v>
      </c>
      <c r="R37" s="105" t="s">
        <v>0</v>
      </c>
      <c r="S37" s="129">
        <v>2</v>
      </c>
      <c r="T37" s="130">
        <v>203</v>
      </c>
      <c r="U37" s="162">
        <v>67.66666666666667</v>
      </c>
      <c r="V37" s="159"/>
      <c r="Z37"/>
      <c r="AE37" s="109"/>
      <c r="AF37" s="109"/>
      <c r="AG37" s="109"/>
      <c r="AH37" s="109"/>
      <c r="AI37" s="109"/>
    </row>
    <row r="38" spans="1:35" ht="18.75" thickBot="1">
      <c r="A38">
        <v>9</v>
      </c>
      <c r="B38">
        <v>4</v>
      </c>
      <c r="C38" s="144"/>
      <c r="D38" s="119" t="str">
        <f>INDEX($D$2:$D$11,A38)</f>
        <v> WEB SOCCER</v>
      </c>
      <c r="E38" s="134">
        <v>1</v>
      </c>
      <c r="F38" s="136">
        <v>70.5</v>
      </c>
      <c r="G38" s="120" t="str">
        <f>INDEX($D$2:$D$11,B38)</f>
        <v> LES SASICCES</v>
      </c>
      <c r="H38" s="134">
        <v>0</v>
      </c>
      <c r="I38" s="135">
        <v>65.5</v>
      </c>
      <c r="J38" s="123"/>
      <c r="K38" s="159"/>
      <c r="L38" s="140">
        <v>4</v>
      </c>
      <c r="M38" s="105" t="s">
        <v>153</v>
      </c>
      <c r="N38" s="129">
        <v>4</v>
      </c>
      <c r="O38" s="130">
        <v>224</v>
      </c>
      <c r="P38" s="138">
        <v>74.66666666666667</v>
      </c>
      <c r="Q38" s="140">
        <v>9</v>
      </c>
      <c r="R38" s="105" t="s">
        <v>87</v>
      </c>
      <c r="S38" s="129">
        <v>1</v>
      </c>
      <c r="T38" s="130">
        <v>190</v>
      </c>
      <c r="U38" s="162">
        <v>63.333333333333336</v>
      </c>
      <c r="V38" s="159"/>
      <c r="Z38"/>
      <c r="AE38" s="109"/>
      <c r="AF38" s="109"/>
      <c r="AG38" s="109"/>
      <c r="AH38" s="109"/>
      <c r="AI38" s="109"/>
    </row>
    <row r="39" spans="1:35" ht="18.75" thickBot="1">
      <c r="A39">
        <v>10</v>
      </c>
      <c r="B39">
        <v>2</v>
      </c>
      <c r="C39" s="144"/>
      <c r="D39" s="119" t="str">
        <f>INDEX($D$2:$D$11,A39)</f>
        <v>NEW TIM</v>
      </c>
      <c r="E39" s="134">
        <v>1</v>
      </c>
      <c r="F39" s="136">
        <v>70</v>
      </c>
      <c r="G39" s="120" t="str">
        <f>INDEX($D$2:$D$11,B39)</f>
        <v>GEPPETTOS</v>
      </c>
      <c r="H39" s="134">
        <v>1</v>
      </c>
      <c r="I39" s="135">
        <v>70.5</v>
      </c>
      <c r="J39" s="123"/>
      <c r="K39" s="159"/>
      <c r="L39" s="141">
        <v>5</v>
      </c>
      <c r="M39" s="105" t="s">
        <v>344</v>
      </c>
      <c r="N39" s="129">
        <v>4</v>
      </c>
      <c r="O39" s="130">
        <v>207</v>
      </c>
      <c r="P39" s="138">
        <v>69</v>
      </c>
      <c r="Q39" s="141">
        <v>10</v>
      </c>
      <c r="R39" s="142" t="s">
        <v>4</v>
      </c>
      <c r="S39" s="143">
        <v>0</v>
      </c>
      <c r="T39" s="130">
        <v>216</v>
      </c>
      <c r="U39" s="162">
        <v>72</v>
      </c>
      <c r="V39" s="159"/>
      <c r="Z39"/>
      <c r="AE39" s="109"/>
      <c r="AF39" s="109"/>
      <c r="AG39" s="109"/>
      <c r="AH39" s="109"/>
      <c r="AI39" s="109"/>
    </row>
    <row r="40" spans="3:35" ht="15" thickTop="1">
      <c r="C40" s="144"/>
      <c r="D40" s="145"/>
      <c r="E40" s="146"/>
      <c r="F40" s="147"/>
      <c r="G40" s="146"/>
      <c r="H40" s="146"/>
      <c r="I40" s="147"/>
      <c r="J40" s="147"/>
      <c r="K40" s="159"/>
      <c r="L40" s="160"/>
      <c r="M40" s="160"/>
      <c r="N40" s="160"/>
      <c r="O40" s="155"/>
      <c r="P40" s="156"/>
      <c r="Q40" s="157"/>
      <c r="R40" s="157"/>
      <c r="S40" s="157"/>
      <c r="T40" s="155"/>
      <c r="U40" s="161"/>
      <c r="V40" s="159"/>
      <c r="Z40"/>
      <c r="AE40" s="109"/>
      <c r="AF40" s="109"/>
      <c r="AG40" s="109"/>
      <c r="AH40" s="109"/>
      <c r="AI40" s="109"/>
    </row>
    <row r="41" spans="3:26" ht="15" thickBot="1">
      <c r="C41" s="144"/>
      <c r="D41" s="145"/>
      <c r="E41" s="146"/>
      <c r="F41" s="147"/>
      <c r="G41" s="146"/>
      <c r="H41" s="146"/>
      <c r="I41" s="147"/>
      <c r="J41" s="147"/>
      <c r="K41" s="159"/>
      <c r="L41" s="160"/>
      <c r="M41" s="160"/>
      <c r="N41" s="160"/>
      <c r="O41" s="155"/>
      <c r="P41" s="156"/>
      <c r="Q41" s="157"/>
      <c r="R41" s="157"/>
      <c r="S41" s="157"/>
      <c r="T41" s="155"/>
      <c r="U41" s="161"/>
      <c r="V41" s="159"/>
      <c r="Z41"/>
    </row>
    <row r="42" spans="3:30" ht="19.5" thickBot="1" thickTop="1">
      <c r="C42" s="118" t="s">
        <v>163</v>
      </c>
      <c r="D42" s="119">
        <v>39348</v>
      </c>
      <c r="E42" s="120"/>
      <c r="F42" s="121"/>
      <c r="G42" s="120"/>
      <c r="H42" s="122"/>
      <c r="I42" s="121"/>
      <c r="J42" s="123"/>
      <c r="K42" s="159"/>
      <c r="L42" s="124">
        <v>4</v>
      </c>
      <c r="M42" s="125"/>
      <c r="N42" s="126"/>
      <c r="O42" s="127"/>
      <c r="P42" s="128"/>
      <c r="Q42" s="124">
        <v>4</v>
      </c>
      <c r="R42" s="125"/>
      <c r="S42" s="126"/>
      <c r="T42" s="127"/>
      <c r="U42" s="128"/>
      <c r="V42" s="159"/>
      <c r="Z42"/>
      <c r="AD42" s="164"/>
    </row>
    <row r="43" spans="1:30" ht="18.75" thickBot="1">
      <c r="A43">
        <v>3</v>
      </c>
      <c r="B43">
        <v>2</v>
      </c>
      <c r="C43" s="144"/>
      <c r="D43" s="119" t="str">
        <f>INDEX($D$2:$D$11,A43)</f>
        <v> I CUCCIOLI</v>
      </c>
      <c r="E43" s="134">
        <v>2</v>
      </c>
      <c r="F43" s="135">
        <v>71</v>
      </c>
      <c r="G43" s="120" t="str">
        <f>INDEX($D$2:$D$11,B43)</f>
        <v>GEPPETTOS</v>
      </c>
      <c r="H43" s="134">
        <v>1</v>
      </c>
      <c r="I43" s="136">
        <v>66</v>
      </c>
      <c r="J43" s="123"/>
      <c r="K43" s="159"/>
      <c r="L43" s="137">
        <v>1</v>
      </c>
      <c r="M43" s="149" t="s">
        <v>2</v>
      </c>
      <c r="N43" s="150">
        <v>12</v>
      </c>
      <c r="O43" s="151">
        <v>298</v>
      </c>
      <c r="P43" s="138">
        <v>74.5</v>
      </c>
      <c r="Q43" s="137">
        <v>6</v>
      </c>
      <c r="R43" s="149" t="s">
        <v>4</v>
      </c>
      <c r="S43" s="150">
        <v>3</v>
      </c>
      <c r="T43" s="151">
        <v>287</v>
      </c>
      <c r="U43" s="138">
        <v>71.75</v>
      </c>
      <c r="V43" s="159"/>
      <c r="Z43"/>
      <c r="AD43" s="164"/>
    </row>
    <row r="44" spans="1:30" ht="18.75" thickBot="1">
      <c r="A44">
        <v>4</v>
      </c>
      <c r="B44">
        <v>1</v>
      </c>
      <c r="C44" s="144"/>
      <c r="D44" s="119" t="str">
        <f>INDEX($D$2:$D$11,A44)</f>
        <v> LES SASICCES</v>
      </c>
      <c r="E44" s="134">
        <v>1</v>
      </c>
      <c r="F44" s="135">
        <v>71</v>
      </c>
      <c r="G44" s="120" t="str">
        <f>INDEX($D$2:$D$11,B44)</f>
        <v>LVP</v>
      </c>
      <c r="H44" s="165">
        <v>2</v>
      </c>
      <c r="I44" s="135">
        <v>75</v>
      </c>
      <c r="J44" s="123"/>
      <c r="K44" s="159"/>
      <c r="L44" s="140">
        <v>2</v>
      </c>
      <c r="M44" s="152" t="s">
        <v>5</v>
      </c>
      <c r="N44" s="129">
        <v>10</v>
      </c>
      <c r="O44" s="130">
        <v>302.5</v>
      </c>
      <c r="P44" s="138">
        <v>75.625</v>
      </c>
      <c r="Q44" s="140">
        <v>7</v>
      </c>
      <c r="R44" s="152" t="s">
        <v>89</v>
      </c>
      <c r="S44" s="129">
        <v>3</v>
      </c>
      <c r="T44" s="130">
        <v>274.5</v>
      </c>
      <c r="U44" s="138">
        <v>68.625</v>
      </c>
      <c r="V44" s="159"/>
      <c r="Z44"/>
      <c r="AD44" s="164"/>
    </row>
    <row r="45" spans="1:30" ht="18.75" thickBot="1">
      <c r="A45">
        <v>5</v>
      </c>
      <c r="B45">
        <v>9</v>
      </c>
      <c r="C45" s="144"/>
      <c r="D45" s="119" t="str">
        <f>INDEX($D$2:$D$11,A45)</f>
        <v>TORMENTINO</v>
      </c>
      <c r="E45" s="134">
        <v>0</v>
      </c>
      <c r="F45" s="136">
        <v>65</v>
      </c>
      <c r="G45" s="120" t="str">
        <f>INDEX($D$2:$D$11,B45)</f>
        <v> WEB SOCCER</v>
      </c>
      <c r="H45" s="165">
        <v>0</v>
      </c>
      <c r="I45" s="135">
        <v>64</v>
      </c>
      <c r="J45" s="123"/>
      <c r="K45" s="159"/>
      <c r="L45" s="140">
        <v>3</v>
      </c>
      <c r="M45" s="152" t="s">
        <v>346</v>
      </c>
      <c r="N45" s="129">
        <v>8</v>
      </c>
      <c r="O45" s="130">
        <v>281</v>
      </c>
      <c r="P45" s="138">
        <v>70.25</v>
      </c>
      <c r="Q45" s="140">
        <v>8</v>
      </c>
      <c r="R45" s="152" t="s">
        <v>7</v>
      </c>
      <c r="S45" s="129">
        <v>3</v>
      </c>
      <c r="T45" s="130">
        <v>272.5</v>
      </c>
      <c r="U45" s="138">
        <v>68.125</v>
      </c>
      <c r="V45" s="159"/>
      <c r="Z45"/>
      <c r="AD45" s="164"/>
    </row>
    <row r="46" spans="1:30" ht="18.75" thickBot="1">
      <c r="A46">
        <v>6</v>
      </c>
      <c r="B46">
        <v>8</v>
      </c>
      <c r="C46" s="144"/>
      <c r="D46" s="119" t="str">
        <f>INDEX($D$2:$D$11,A46)</f>
        <v> ALBATROS</v>
      </c>
      <c r="E46" s="134">
        <v>1</v>
      </c>
      <c r="F46" s="136">
        <v>68</v>
      </c>
      <c r="G46" s="120" t="str">
        <f>INDEX($D$2:$D$11,B46)</f>
        <v> TORO LOCO</v>
      </c>
      <c r="H46" s="165">
        <v>1</v>
      </c>
      <c r="I46" s="135">
        <v>69</v>
      </c>
      <c r="J46" s="123"/>
      <c r="K46" s="159"/>
      <c r="L46" s="140">
        <v>4</v>
      </c>
      <c r="M46" s="152" t="s">
        <v>153</v>
      </c>
      <c r="N46" s="129">
        <v>5</v>
      </c>
      <c r="O46" s="130">
        <v>291.5</v>
      </c>
      <c r="P46" s="138">
        <v>72.875</v>
      </c>
      <c r="Q46" s="140">
        <v>9</v>
      </c>
      <c r="R46" s="152" t="s">
        <v>0</v>
      </c>
      <c r="S46" s="129">
        <v>2</v>
      </c>
      <c r="T46" s="130">
        <v>269</v>
      </c>
      <c r="U46" s="138">
        <v>67.25</v>
      </c>
      <c r="V46" s="159"/>
      <c r="Z46"/>
      <c r="AD46" s="164"/>
    </row>
    <row r="47" spans="1:30" ht="18.75" thickBot="1">
      <c r="A47">
        <v>7</v>
      </c>
      <c r="B47">
        <v>10</v>
      </c>
      <c r="C47" s="144"/>
      <c r="D47" s="119" t="str">
        <f>INDEX($D$2:$D$11,A47)</f>
        <v> A.C. PACO</v>
      </c>
      <c r="E47" s="134">
        <v>1</v>
      </c>
      <c r="F47" s="136">
        <v>70</v>
      </c>
      <c r="G47" s="120" t="str">
        <f>INDEX($D$2:$D$11,B47)</f>
        <v>NEW TIM</v>
      </c>
      <c r="H47" s="165">
        <v>1</v>
      </c>
      <c r="I47" s="135">
        <v>67.5</v>
      </c>
      <c r="J47" s="123"/>
      <c r="K47" s="159"/>
      <c r="L47" s="141">
        <v>5</v>
      </c>
      <c r="M47" s="153" t="s">
        <v>344</v>
      </c>
      <c r="N47" s="143">
        <v>5</v>
      </c>
      <c r="O47" s="154">
        <v>277</v>
      </c>
      <c r="P47" s="138">
        <v>69.25</v>
      </c>
      <c r="Q47" s="141">
        <v>10</v>
      </c>
      <c r="R47" s="153" t="s">
        <v>87</v>
      </c>
      <c r="S47" s="143">
        <v>2</v>
      </c>
      <c r="T47" s="154">
        <v>255</v>
      </c>
      <c r="U47" s="138">
        <v>63.75</v>
      </c>
      <c r="V47" s="159"/>
      <c r="Z47"/>
      <c r="AD47" s="164"/>
    </row>
    <row r="48" spans="3:30" ht="15" thickTop="1">
      <c r="C48" s="144"/>
      <c r="D48" s="145"/>
      <c r="E48" s="146"/>
      <c r="F48" s="147"/>
      <c r="G48" s="146"/>
      <c r="H48" s="146"/>
      <c r="I48" s="147"/>
      <c r="J48" s="147"/>
      <c r="K48" s="159"/>
      <c r="L48" s="160"/>
      <c r="M48" s="160"/>
      <c r="N48" s="160"/>
      <c r="O48" s="155"/>
      <c r="P48" s="156"/>
      <c r="Q48" s="157"/>
      <c r="R48" s="157"/>
      <c r="S48" s="157"/>
      <c r="T48" s="155"/>
      <c r="U48" s="161"/>
      <c r="V48" s="159"/>
      <c r="Z48"/>
      <c r="AD48" s="164"/>
    </row>
    <row r="49" spans="3:30" ht="15" thickBot="1">
      <c r="C49" s="144"/>
      <c r="D49" s="145"/>
      <c r="E49" s="146"/>
      <c r="F49" s="147"/>
      <c r="G49" s="146"/>
      <c r="H49" s="146"/>
      <c r="I49" s="147"/>
      <c r="J49" s="147"/>
      <c r="K49" s="159"/>
      <c r="L49" s="160"/>
      <c r="M49" s="160"/>
      <c r="N49" s="160"/>
      <c r="O49" s="155"/>
      <c r="P49" s="156"/>
      <c r="Q49" s="157"/>
      <c r="R49" s="157"/>
      <c r="S49" s="157"/>
      <c r="T49" s="155"/>
      <c r="U49" s="161"/>
      <c r="V49" s="159"/>
      <c r="Z49"/>
      <c r="AD49" s="164"/>
    </row>
    <row r="50" spans="3:30" ht="19.5" thickBot="1" thickTop="1">
      <c r="C50" s="118" t="s">
        <v>164</v>
      </c>
      <c r="D50" s="239">
        <v>39351</v>
      </c>
      <c r="E50" s="120"/>
      <c r="F50" s="121"/>
      <c r="G50" s="120"/>
      <c r="H50" s="122"/>
      <c r="I50" s="121"/>
      <c r="J50" s="123"/>
      <c r="K50" s="159"/>
      <c r="L50" s="124">
        <v>5</v>
      </c>
      <c r="M50" s="125"/>
      <c r="N50" s="126"/>
      <c r="O50" s="127"/>
      <c r="P50" s="128"/>
      <c r="Q50" s="124">
        <v>5</v>
      </c>
      <c r="R50" s="125"/>
      <c r="S50" s="126"/>
      <c r="T50" s="127"/>
      <c r="U50" s="128"/>
      <c r="V50" s="159"/>
      <c r="Z50"/>
      <c r="AD50" s="164"/>
    </row>
    <row r="51" spans="1:30" ht="18.75" thickBot="1">
      <c r="A51">
        <v>1</v>
      </c>
      <c r="B51">
        <v>5</v>
      </c>
      <c r="C51" s="144"/>
      <c r="D51" s="119" t="str">
        <f>INDEX($D$2:$D$11,A51)</f>
        <v>LVP</v>
      </c>
      <c r="E51" s="134">
        <v>1</v>
      </c>
      <c r="F51" s="135">
        <v>71</v>
      </c>
      <c r="G51" s="120" t="str">
        <f>INDEX($D$2:$D$11,B51)</f>
        <v>TORMENTINO</v>
      </c>
      <c r="H51" s="134">
        <v>2</v>
      </c>
      <c r="I51" s="136">
        <v>77.5</v>
      </c>
      <c r="J51" s="123"/>
      <c r="K51" s="159"/>
      <c r="L51" s="137">
        <v>1</v>
      </c>
      <c r="M51" s="105" t="s">
        <v>2</v>
      </c>
      <c r="N51" s="129">
        <v>12</v>
      </c>
      <c r="O51" s="130">
        <v>369</v>
      </c>
      <c r="P51" s="131">
        <v>73.8</v>
      </c>
      <c r="Q51" s="137">
        <v>6</v>
      </c>
      <c r="R51" s="149" t="s">
        <v>89</v>
      </c>
      <c r="S51" s="150">
        <v>6</v>
      </c>
      <c r="T51" s="151">
        <v>351.5</v>
      </c>
      <c r="U51" s="138">
        <v>70.3</v>
      </c>
      <c r="V51" s="159"/>
      <c r="Z51"/>
      <c r="AD51" s="164"/>
    </row>
    <row r="52" spans="1:26" ht="18.75" thickBot="1">
      <c r="A52">
        <v>2</v>
      </c>
      <c r="B52">
        <v>4</v>
      </c>
      <c r="C52" s="144"/>
      <c r="D52" s="119" t="str">
        <f>INDEX($D$2:$D$11,A52)</f>
        <v>GEPPETTOS</v>
      </c>
      <c r="E52" s="134">
        <v>0</v>
      </c>
      <c r="F52" s="135">
        <v>60.5</v>
      </c>
      <c r="G52" s="120" t="str">
        <f>INDEX($D$2:$D$11,B52)</f>
        <v> LES SASICCES</v>
      </c>
      <c r="H52" s="134">
        <v>0</v>
      </c>
      <c r="I52" s="135">
        <v>62.5</v>
      </c>
      <c r="J52" s="123"/>
      <c r="K52" s="159"/>
      <c r="L52" s="140">
        <v>2</v>
      </c>
      <c r="M52" s="105" t="s">
        <v>5</v>
      </c>
      <c r="N52" s="129">
        <v>10</v>
      </c>
      <c r="O52" s="130">
        <v>373</v>
      </c>
      <c r="P52" s="131">
        <v>74.6</v>
      </c>
      <c r="Q52" s="140">
        <v>7</v>
      </c>
      <c r="R52" s="152" t="s">
        <v>87</v>
      </c>
      <c r="S52" s="129">
        <v>5</v>
      </c>
      <c r="T52" s="130">
        <v>332.5</v>
      </c>
      <c r="U52" s="138">
        <v>66.5</v>
      </c>
      <c r="V52" s="159"/>
      <c r="Z52"/>
    </row>
    <row r="53" spans="1:26" ht="18.75" thickBot="1">
      <c r="A53">
        <v>8</v>
      </c>
      <c r="B53">
        <v>7</v>
      </c>
      <c r="C53" s="144"/>
      <c r="D53" s="119" t="str">
        <f>INDEX($D$2:$D$11,A53)</f>
        <v> TORO LOCO</v>
      </c>
      <c r="E53" s="134">
        <v>1</v>
      </c>
      <c r="F53" s="136">
        <v>70.5</v>
      </c>
      <c r="G53" s="120" t="str">
        <f>INDEX($D$2:$D$11,B53)</f>
        <v> A.C. PACO</v>
      </c>
      <c r="H53" s="134">
        <v>3</v>
      </c>
      <c r="I53" s="135">
        <v>77</v>
      </c>
      <c r="J53" s="123"/>
      <c r="K53" s="159"/>
      <c r="L53" s="140">
        <v>3</v>
      </c>
      <c r="M53" s="105" t="s">
        <v>153</v>
      </c>
      <c r="N53" s="129">
        <v>8</v>
      </c>
      <c r="O53" s="130">
        <v>368</v>
      </c>
      <c r="P53" s="131">
        <v>73.6</v>
      </c>
      <c r="Q53" s="140">
        <v>8</v>
      </c>
      <c r="R53" s="152" t="s">
        <v>7</v>
      </c>
      <c r="S53" s="129">
        <v>4</v>
      </c>
      <c r="T53" s="130">
        <v>338</v>
      </c>
      <c r="U53" s="138">
        <v>67.6</v>
      </c>
      <c r="V53" s="159"/>
      <c r="Z53"/>
    </row>
    <row r="54" spans="1:26" ht="18.75" thickBot="1">
      <c r="A54">
        <v>9</v>
      </c>
      <c r="B54">
        <v>6</v>
      </c>
      <c r="C54" s="144"/>
      <c r="D54" s="119" t="str">
        <f>INDEX($D$2:$D$11,A54)</f>
        <v> WEB SOCCER</v>
      </c>
      <c r="E54" s="134">
        <v>1</v>
      </c>
      <c r="F54" s="136">
        <v>69.5</v>
      </c>
      <c r="G54" s="120" t="str">
        <f>INDEX($D$2:$D$11,B54)</f>
        <v> ALBATROS</v>
      </c>
      <c r="H54" s="134">
        <v>2</v>
      </c>
      <c r="I54" s="135">
        <v>77</v>
      </c>
      <c r="J54" s="123"/>
      <c r="K54" s="159"/>
      <c r="L54" s="140">
        <v>4</v>
      </c>
      <c r="M54" s="105" t="s">
        <v>344</v>
      </c>
      <c r="N54" s="129">
        <v>8</v>
      </c>
      <c r="O54" s="130">
        <v>354</v>
      </c>
      <c r="P54" s="131">
        <v>70.8</v>
      </c>
      <c r="Q54" s="140">
        <v>9</v>
      </c>
      <c r="R54" s="152" t="s">
        <v>4</v>
      </c>
      <c r="S54" s="129">
        <v>3</v>
      </c>
      <c r="T54" s="130">
        <v>356</v>
      </c>
      <c r="U54" s="138">
        <v>71.2</v>
      </c>
      <c r="V54" s="159"/>
      <c r="Z54"/>
    </row>
    <row r="55" spans="1:26" ht="18.75" thickBot="1">
      <c r="A55">
        <v>10</v>
      </c>
      <c r="B55">
        <v>3</v>
      </c>
      <c r="C55" s="144"/>
      <c r="D55" s="119" t="str">
        <f>INDEX($D$2:$D$11,A55)</f>
        <v>NEW TIM</v>
      </c>
      <c r="E55" s="134">
        <v>2</v>
      </c>
      <c r="F55" s="136">
        <v>76.5</v>
      </c>
      <c r="G55" s="120" t="str">
        <f>INDEX($D$2:$D$11,B55)</f>
        <v> I CUCCIOLI</v>
      </c>
      <c r="H55" s="134">
        <v>1</v>
      </c>
      <c r="I55" s="135">
        <v>69</v>
      </c>
      <c r="J55" s="123"/>
      <c r="K55" s="159"/>
      <c r="L55" s="141">
        <v>5</v>
      </c>
      <c r="M55" s="105" t="s">
        <v>346</v>
      </c>
      <c r="N55" s="129">
        <v>8</v>
      </c>
      <c r="O55" s="130">
        <v>350.5</v>
      </c>
      <c r="P55" s="131">
        <v>70.1</v>
      </c>
      <c r="Q55" s="141">
        <v>10</v>
      </c>
      <c r="R55" s="153" t="s">
        <v>0</v>
      </c>
      <c r="S55" s="143">
        <v>3</v>
      </c>
      <c r="T55" s="154">
        <v>329</v>
      </c>
      <c r="U55" s="138">
        <v>65.8</v>
      </c>
      <c r="V55" s="159"/>
      <c r="Z55"/>
    </row>
    <row r="56" spans="3:26" ht="15" thickTop="1">
      <c r="C56" s="144"/>
      <c r="D56" s="145"/>
      <c r="E56" s="146"/>
      <c r="F56" s="147"/>
      <c r="G56" s="146"/>
      <c r="H56" s="146"/>
      <c r="I56" s="147"/>
      <c r="J56" s="147"/>
      <c r="K56" s="159"/>
      <c r="L56" s="160"/>
      <c r="M56"/>
      <c r="N56"/>
      <c r="P56" s="99"/>
      <c r="Q56" s="157"/>
      <c r="R56" s="157"/>
      <c r="S56" s="157"/>
      <c r="T56" s="155"/>
      <c r="U56" s="161"/>
      <c r="V56" s="159"/>
      <c r="Z56"/>
    </row>
    <row r="57" spans="3:26" ht="15" thickBot="1">
      <c r="C57" s="144"/>
      <c r="D57" s="145"/>
      <c r="E57" s="146"/>
      <c r="F57" s="147"/>
      <c r="G57" s="146"/>
      <c r="H57" s="146"/>
      <c r="I57" s="147"/>
      <c r="J57" s="147"/>
      <c r="K57" s="159"/>
      <c r="L57" s="160"/>
      <c r="M57"/>
      <c r="N57"/>
      <c r="P57" s="99"/>
      <c r="Q57" s="157"/>
      <c r="R57" s="157"/>
      <c r="S57" s="157"/>
      <c r="T57" s="155"/>
      <c r="U57" s="161"/>
      <c r="V57" s="159"/>
      <c r="Z57"/>
    </row>
    <row r="58" spans="3:26" ht="19.5" thickBot="1" thickTop="1">
      <c r="C58" s="118" t="s">
        <v>165</v>
      </c>
      <c r="D58" s="119">
        <v>39355</v>
      </c>
      <c r="E58" s="120"/>
      <c r="F58" s="121"/>
      <c r="G58" s="120"/>
      <c r="H58" s="122"/>
      <c r="I58" s="121"/>
      <c r="J58" s="123"/>
      <c r="K58" s="159"/>
      <c r="L58" s="166">
        <v>6</v>
      </c>
      <c r="M58" s="125"/>
      <c r="N58" s="126"/>
      <c r="O58" s="127"/>
      <c r="P58" s="128"/>
      <c r="Q58" s="166">
        <v>6</v>
      </c>
      <c r="R58" s="125"/>
      <c r="S58" s="126"/>
      <c r="T58" s="127"/>
      <c r="U58" s="128"/>
      <c r="V58" s="167"/>
      <c r="Z58"/>
    </row>
    <row r="59" spans="1:26" ht="18">
      <c r="A59">
        <v>4</v>
      </c>
      <c r="B59">
        <v>3</v>
      </c>
      <c r="C59" s="144"/>
      <c r="D59" s="119" t="str">
        <f>INDEX($D$2:$D$11,A59)</f>
        <v> LES SASICCES</v>
      </c>
      <c r="E59" s="134">
        <v>0</v>
      </c>
      <c r="F59" s="135">
        <v>60</v>
      </c>
      <c r="G59" s="120" t="str">
        <f>INDEX($D$2:$D$11,B59)</f>
        <v> I CUCCIOLI</v>
      </c>
      <c r="H59" s="134">
        <v>2</v>
      </c>
      <c r="I59" s="136">
        <v>71</v>
      </c>
      <c r="J59" s="123"/>
      <c r="K59" s="159"/>
      <c r="L59" s="137">
        <v>1</v>
      </c>
      <c r="M59" s="168" t="s">
        <v>5</v>
      </c>
      <c r="N59" s="150">
        <v>13</v>
      </c>
      <c r="O59" s="151">
        <v>448</v>
      </c>
      <c r="P59" s="138">
        <v>74.66666666666667</v>
      </c>
      <c r="Q59" s="137">
        <v>6</v>
      </c>
      <c r="R59" s="168" t="s">
        <v>153</v>
      </c>
      <c r="S59" s="150">
        <v>8</v>
      </c>
      <c r="T59" s="151">
        <v>434</v>
      </c>
      <c r="U59" s="138">
        <v>72.33333333333333</v>
      </c>
      <c r="V59" s="167"/>
      <c r="Z59"/>
    </row>
    <row r="60" spans="1:26" ht="18">
      <c r="A60">
        <v>5</v>
      </c>
      <c r="B60">
        <v>2</v>
      </c>
      <c r="C60" s="144"/>
      <c r="D60" s="119" t="str">
        <f>INDEX($D$2:$D$11,A60)</f>
        <v>TORMENTINO</v>
      </c>
      <c r="E60" s="134">
        <v>2</v>
      </c>
      <c r="F60" s="135">
        <v>74.5</v>
      </c>
      <c r="G60" s="120" t="str">
        <f>INDEX($D$2:$D$11,B60)</f>
        <v>GEPPETTOS</v>
      </c>
      <c r="H60" s="165">
        <v>1</v>
      </c>
      <c r="I60" s="135">
        <v>69</v>
      </c>
      <c r="J60" s="123"/>
      <c r="K60" s="169"/>
      <c r="L60" s="140">
        <v>2</v>
      </c>
      <c r="M60" s="170" t="s">
        <v>2</v>
      </c>
      <c r="N60" s="129">
        <v>12</v>
      </c>
      <c r="O60" s="130">
        <v>433.5</v>
      </c>
      <c r="P60" s="171">
        <v>72.25</v>
      </c>
      <c r="Q60" s="140">
        <v>7</v>
      </c>
      <c r="R60" s="170" t="s">
        <v>87</v>
      </c>
      <c r="S60" s="129">
        <v>8</v>
      </c>
      <c r="T60" s="130">
        <v>407</v>
      </c>
      <c r="U60" s="171">
        <v>67.83333333333333</v>
      </c>
      <c r="V60" s="172"/>
      <c r="Z60"/>
    </row>
    <row r="61" spans="1:26" ht="18">
      <c r="A61">
        <v>6</v>
      </c>
      <c r="B61">
        <v>1</v>
      </c>
      <c r="C61" s="144"/>
      <c r="D61" s="119" t="str">
        <f>INDEX($D$2:$D$11,A61)</f>
        <v> ALBATROS</v>
      </c>
      <c r="E61" s="134">
        <v>1</v>
      </c>
      <c r="F61" s="136">
        <v>69</v>
      </c>
      <c r="G61" s="120" t="str">
        <f>INDEX($D$2:$D$11,B61)</f>
        <v>LVP</v>
      </c>
      <c r="H61" s="134">
        <v>0</v>
      </c>
      <c r="I61" s="135">
        <v>64.5</v>
      </c>
      <c r="J61" s="123"/>
      <c r="K61" s="169"/>
      <c r="L61" s="140">
        <v>3</v>
      </c>
      <c r="M61" s="170" t="s">
        <v>89</v>
      </c>
      <c r="N61" s="129">
        <v>9</v>
      </c>
      <c r="O61" s="130">
        <v>420.5</v>
      </c>
      <c r="P61" s="171">
        <v>70.08333333333333</v>
      </c>
      <c r="Q61" s="140">
        <v>8</v>
      </c>
      <c r="R61" s="170" t="s">
        <v>4</v>
      </c>
      <c r="S61" s="129">
        <v>6</v>
      </c>
      <c r="T61" s="130">
        <v>427</v>
      </c>
      <c r="U61" s="171">
        <v>71.16666666666667</v>
      </c>
      <c r="V61" s="172"/>
      <c r="Z61"/>
    </row>
    <row r="62" spans="1:26" ht="18">
      <c r="A62">
        <v>7</v>
      </c>
      <c r="B62">
        <v>9</v>
      </c>
      <c r="C62" s="144"/>
      <c r="D62" s="119" t="str">
        <f>INDEX($D$2:$D$11,A62)</f>
        <v> A.C. PACO</v>
      </c>
      <c r="E62" s="134">
        <v>0</v>
      </c>
      <c r="F62" s="136">
        <v>65</v>
      </c>
      <c r="G62" s="120" t="str">
        <f>INDEX($D$2:$D$11,B62)</f>
        <v> WEB SOCCER</v>
      </c>
      <c r="H62" s="165">
        <v>0</v>
      </c>
      <c r="I62" s="135">
        <v>65</v>
      </c>
      <c r="J62" s="123"/>
      <c r="K62" s="169"/>
      <c r="L62" s="140">
        <v>4</v>
      </c>
      <c r="M62" s="170" t="s">
        <v>344</v>
      </c>
      <c r="N62" s="129">
        <v>9</v>
      </c>
      <c r="O62" s="130">
        <v>419</v>
      </c>
      <c r="P62" s="171">
        <v>69.83333333333333</v>
      </c>
      <c r="Q62" s="140">
        <v>9</v>
      </c>
      <c r="R62" s="170" t="s">
        <v>7</v>
      </c>
      <c r="S62" s="129">
        <v>4</v>
      </c>
      <c r="T62" s="130">
        <v>398</v>
      </c>
      <c r="U62" s="171">
        <v>66.33333333333333</v>
      </c>
      <c r="V62" s="172"/>
      <c r="Z62"/>
    </row>
    <row r="63" spans="1:26" ht="18.75" thickBot="1">
      <c r="A63">
        <v>8</v>
      </c>
      <c r="B63">
        <v>10</v>
      </c>
      <c r="C63" s="144"/>
      <c r="D63" s="119" t="str">
        <f>INDEX($D$2:$D$11,A63)</f>
        <v> TORO LOCO</v>
      </c>
      <c r="E63" s="134">
        <v>3</v>
      </c>
      <c r="F63" s="136">
        <v>75</v>
      </c>
      <c r="G63" s="120" t="str">
        <f>INDEX($D$2:$D$11,B63)</f>
        <v>NEW TIM</v>
      </c>
      <c r="H63" s="165">
        <v>1</v>
      </c>
      <c r="I63" s="135">
        <v>66</v>
      </c>
      <c r="J63" s="123"/>
      <c r="K63" s="169"/>
      <c r="L63" s="141">
        <v>5</v>
      </c>
      <c r="M63" s="173" t="s">
        <v>346</v>
      </c>
      <c r="N63" s="143">
        <v>9</v>
      </c>
      <c r="O63" s="154">
        <v>415.5</v>
      </c>
      <c r="P63" s="174">
        <v>69.25</v>
      </c>
      <c r="Q63" s="141">
        <v>10</v>
      </c>
      <c r="R63" s="173" t="s">
        <v>0</v>
      </c>
      <c r="S63" s="143">
        <v>3</v>
      </c>
      <c r="T63" s="154">
        <v>398</v>
      </c>
      <c r="U63" s="174">
        <v>66.33333333333333</v>
      </c>
      <c r="V63" s="172"/>
      <c r="Z63"/>
    </row>
    <row r="64" spans="3:26" ht="15" thickTop="1">
      <c r="C64" s="144"/>
      <c r="D64" s="145"/>
      <c r="E64" s="146"/>
      <c r="F64" s="147"/>
      <c r="G64" s="146"/>
      <c r="H64" s="146"/>
      <c r="I64" s="147"/>
      <c r="J64" s="147"/>
      <c r="K64" s="169"/>
      <c r="L64" s="175"/>
      <c r="M64" s="175"/>
      <c r="N64" s="175"/>
      <c r="O64" s="176"/>
      <c r="P64" s="177"/>
      <c r="Q64" s="178"/>
      <c r="R64" s="178"/>
      <c r="S64" s="178"/>
      <c r="T64" s="176"/>
      <c r="U64" s="179"/>
      <c r="V64" s="169"/>
      <c r="Z64"/>
    </row>
    <row r="65" spans="3:26" ht="15" customHeight="1" thickBot="1">
      <c r="C65" s="144"/>
      <c r="D65" s="145"/>
      <c r="E65" s="146"/>
      <c r="F65" s="147"/>
      <c r="G65" s="146"/>
      <c r="H65" s="146"/>
      <c r="I65" s="147"/>
      <c r="J65" s="147"/>
      <c r="K65" s="169"/>
      <c r="L65" s="175"/>
      <c r="M65"/>
      <c r="N65"/>
      <c r="P65" s="177"/>
      <c r="Q65" s="178"/>
      <c r="R65" s="178"/>
      <c r="S65" s="178"/>
      <c r="T65" s="176"/>
      <c r="U65" s="179"/>
      <c r="V65" s="169"/>
      <c r="Z65"/>
    </row>
    <row r="66" spans="3:22" ht="18.75" customHeight="1" thickBot="1" thickTop="1">
      <c r="C66" s="118" t="s">
        <v>166</v>
      </c>
      <c r="D66" s="119">
        <v>39362</v>
      </c>
      <c r="E66" s="120"/>
      <c r="F66" s="121"/>
      <c r="G66" s="120"/>
      <c r="H66" s="122"/>
      <c r="I66" s="121"/>
      <c r="J66" s="123"/>
      <c r="K66" s="169"/>
      <c r="L66" s="124">
        <v>7</v>
      </c>
      <c r="M66" s="125"/>
      <c r="N66" s="126"/>
      <c r="O66" s="127"/>
      <c r="P66" s="128"/>
      <c r="Q66" s="124">
        <v>7</v>
      </c>
      <c r="R66" s="125"/>
      <c r="S66" s="126"/>
      <c r="T66" s="127"/>
      <c r="U66" s="128"/>
      <c r="V66" s="169"/>
    </row>
    <row r="67" spans="1:22" ht="18.75" thickBot="1">
      <c r="A67">
        <v>1</v>
      </c>
      <c r="B67">
        <v>7</v>
      </c>
      <c r="C67" s="144"/>
      <c r="D67" s="119" t="str">
        <f>INDEX($D$2:$D$11,A67)</f>
        <v>LVP</v>
      </c>
      <c r="E67" s="134">
        <v>2</v>
      </c>
      <c r="F67" s="135">
        <v>76.5</v>
      </c>
      <c r="G67" s="120" t="str">
        <f>INDEX($D$2:$D$11,B67)</f>
        <v> A.C. PACO</v>
      </c>
      <c r="H67" s="134">
        <v>1</v>
      </c>
      <c r="I67" s="136">
        <v>69</v>
      </c>
      <c r="J67" s="123"/>
      <c r="K67" s="169"/>
      <c r="L67" s="137">
        <v>1</v>
      </c>
      <c r="M67" s="149" t="s">
        <v>2</v>
      </c>
      <c r="N67" s="150">
        <v>15</v>
      </c>
      <c r="O67" s="151">
        <v>510.5</v>
      </c>
      <c r="P67" s="138">
        <v>72.92857142857143</v>
      </c>
      <c r="Q67" s="137">
        <v>6</v>
      </c>
      <c r="R67" s="149" t="s">
        <v>344</v>
      </c>
      <c r="S67" s="150">
        <v>9</v>
      </c>
      <c r="T67" s="151">
        <v>488</v>
      </c>
      <c r="U67" s="138">
        <v>69.71428571428571</v>
      </c>
      <c r="V67" s="169"/>
    </row>
    <row r="68" spans="1:22" ht="18.75" thickBot="1">
      <c r="A68">
        <v>2</v>
      </c>
      <c r="B68">
        <v>6</v>
      </c>
      <c r="C68" s="144"/>
      <c r="D68" s="119" t="str">
        <f>INDEX($D$2:$D$11,A68)</f>
        <v>GEPPETTOS</v>
      </c>
      <c r="E68" s="134">
        <v>2</v>
      </c>
      <c r="F68" s="135">
        <v>70.5</v>
      </c>
      <c r="G68" s="120" t="str">
        <f>INDEX($D$2:$D$11,B68)</f>
        <v> ALBATROS</v>
      </c>
      <c r="H68" s="180">
        <v>1</v>
      </c>
      <c r="I68" s="135">
        <v>66</v>
      </c>
      <c r="J68" s="123"/>
      <c r="K68" s="169"/>
      <c r="L68" s="140">
        <v>2</v>
      </c>
      <c r="M68" s="152" t="s">
        <v>5</v>
      </c>
      <c r="N68" s="129">
        <v>13</v>
      </c>
      <c r="O68" s="130">
        <v>508.5</v>
      </c>
      <c r="P68" s="138">
        <v>72.64285714285714</v>
      </c>
      <c r="Q68" s="140">
        <v>7</v>
      </c>
      <c r="R68" s="152" t="s">
        <v>89</v>
      </c>
      <c r="S68" s="129">
        <v>9</v>
      </c>
      <c r="T68" s="130">
        <v>486.5</v>
      </c>
      <c r="U68" s="138">
        <v>69.5</v>
      </c>
      <c r="V68" s="169"/>
    </row>
    <row r="69" spans="1:22" ht="18.75" thickBot="1">
      <c r="A69">
        <v>3</v>
      </c>
      <c r="B69">
        <v>5</v>
      </c>
      <c r="C69" s="144"/>
      <c r="D69" s="119" t="str">
        <f>INDEX($D$2:$D$11,A69)</f>
        <v> I CUCCIOLI</v>
      </c>
      <c r="E69" s="134">
        <v>1</v>
      </c>
      <c r="F69" s="136">
        <v>69</v>
      </c>
      <c r="G69" s="120" t="str">
        <f>INDEX($D$2:$D$11,B69)</f>
        <v>TORMENTINO</v>
      </c>
      <c r="H69" s="180">
        <v>0</v>
      </c>
      <c r="I69" s="135">
        <v>64</v>
      </c>
      <c r="J69" s="123"/>
      <c r="K69" s="169"/>
      <c r="L69" s="140">
        <v>3</v>
      </c>
      <c r="M69" s="152" t="s">
        <v>346</v>
      </c>
      <c r="N69" s="129">
        <v>12</v>
      </c>
      <c r="O69" s="130">
        <v>488.5</v>
      </c>
      <c r="P69" s="138">
        <v>69.78571428571429</v>
      </c>
      <c r="Q69" s="140">
        <v>8</v>
      </c>
      <c r="R69" s="152" t="s">
        <v>87</v>
      </c>
      <c r="S69" s="129">
        <v>8</v>
      </c>
      <c r="T69" s="130">
        <v>471.5</v>
      </c>
      <c r="U69" s="138">
        <v>67.35714285714286</v>
      </c>
      <c r="V69" s="169"/>
    </row>
    <row r="70" spans="1:22" ht="18.75" thickBot="1">
      <c r="A70">
        <v>9</v>
      </c>
      <c r="B70">
        <v>8</v>
      </c>
      <c r="C70" s="144"/>
      <c r="D70" s="119" t="str">
        <f>INDEX($D$2:$D$11,A70)</f>
        <v> WEB SOCCER</v>
      </c>
      <c r="E70" s="134">
        <v>2</v>
      </c>
      <c r="F70" s="136">
        <v>73</v>
      </c>
      <c r="G70" s="120" t="str">
        <f>INDEX($D$2:$D$11,B70)</f>
        <v> TORO LOCO</v>
      </c>
      <c r="H70" s="180">
        <v>0</v>
      </c>
      <c r="I70" s="135">
        <v>60.5</v>
      </c>
      <c r="J70" s="123"/>
      <c r="K70" s="169"/>
      <c r="L70" s="140">
        <v>4</v>
      </c>
      <c r="M70" s="152" t="s">
        <v>153</v>
      </c>
      <c r="N70" s="129">
        <v>11</v>
      </c>
      <c r="O70" s="130">
        <v>512.5</v>
      </c>
      <c r="P70" s="138">
        <v>73.21428571428571</v>
      </c>
      <c r="Q70" s="140">
        <v>9</v>
      </c>
      <c r="R70" s="152" t="s">
        <v>0</v>
      </c>
      <c r="S70" s="129">
        <v>6</v>
      </c>
      <c r="T70" s="130">
        <v>468</v>
      </c>
      <c r="U70" s="138">
        <v>66.85714285714286</v>
      </c>
      <c r="V70" s="169"/>
    </row>
    <row r="71" spans="1:22" ht="18.75" thickBot="1">
      <c r="A71">
        <v>10</v>
      </c>
      <c r="B71">
        <v>4</v>
      </c>
      <c r="C71" s="144"/>
      <c r="D71" s="119" t="str">
        <f>INDEX($D$2:$D$11,A71)</f>
        <v>NEW TIM</v>
      </c>
      <c r="E71" s="134">
        <v>3</v>
      </c>
      <c r="F71" s="136">
        <v>78.5</v>
      </c>
      <c r="G71" s="120" t="str">
        <f>INDEX($D$2:$D$11,B71)</f>
        <v> LES SASICCES</v>
      </c>
      <c r="H71" s="180">
        <v>0</v>
      </c>
      <c r="I71" s="135">
        <v>63.5</v>
      </c>
      <c r="J71" s="123"/>
      <c r="K71" s="169"/>
      <c r="L71" s="141">
        <v>5</v>
      </c>
      <c r="M71" s="153" t="s">
        <v>4</v>
      </c>
      <c r="N71" s="143">
        <v>9</v>
      </c>
      <c r="O71" s="154">
        <v>496</v>
      </c>
      <c r="P71" s="138">
        <v>70.85714285714286</v>
      </c>
      <c r="Q71" s="141">
        <v>10</v>
      </c>
      <c r="R71" s="153" t="s">
        <v>7</v>
      </c>
      <c r="S71" s="143">
        <v>4</v>
      </c>
      <c r="T71" s="154">
        <v>461.5</v>
      </c>
      <c r="U71" s="138">
        <v>65.92857142857143</v>
      </c>
      <c r="V71" s="169"/>
    </row>
    <row r="72" spans="3:22" ht="15" thickTop="1">
      <c r="C72" s="144"/>
      <c r="D72" s="145"/>
      <c r="E72" s="146"/>
      <c r="F72" s="147"/>
      <c r="G72" s="146"/>
      <c r="H72" s="146"/>
      <c r="I72" s="147"/>
      <c r="J72" s="147"/>
      <c r="K72" s="169"/>
      <c r="L72" s="175"/>
      <c r="M72"/>
      <c r="N72"/>
      <c r="Q72" s="178"/>
      <c r="R72" s="178"/>
      <c r="S72" s="178"/>
      <c r="T72" s="176"/>
      <c r="U72" s="179"/>
      <c r="V72" s="169"/>
    </row>
    <row r="73" spans="3:22" ht="15" thickBot="1">
      <c r="C73" s="144"/>
      <c r="D73" s="145"/>
      <c r="E73" s="146"/>
      <c r="F73" s="147"/>
      <c r="G73" s="146"/>
      <c r="H73" s="146"/>
      <c r="I73" s="147"/>
      <c r="J73" s="147"/>
      <c r="K73" s="169"/>
      <c r="L73" s="175"/>
      <c r="M73"/>
      <c r="N73"/>
      <c r="Q73" s="178"/>
      <c r="R73" s="178"/>
      <c r="S73" s="178"/>
      <c r="T73" s="176"/>
      <c r="U73" s="179"/>
      <c r="V73" s="169"/>
    </row>
    <row r="74" spans="3:22" ht="19.5" thickBot="1" thickTop="1">
      <c r="C74" s="118" t="s">
        <v>167</v>
      </c>
      <c r="D74" s="119">
        <v>39376</v>
      </c>
      <c r="E74" s="120"/>
      <c r="F74" s="121"/>
      <c r="G74" s="120"/>
      <c r="H74" s="122"/>
      <c r="I74" s="121"/>
      <c r="J74" s="123"/>
      <c r="K74" s="169"/>
      <c r="L74" s="124">
        <v>8</v>
      </c>
      <c r="M74" s="125"/>
      <c r="N74" s="126"/>
      <c r="O74" s="127"/>
      <c r="P74" s="128"/>
      <c r="Q74" s="124">
        <v>8</v>
      </c>
      <c r="R74" s="125"/>
      <c r="S74" s="126"/>
      <c r="T74" s="127"/>
      <c r="U74" s="128"/>
      <c r="V74" s="169"/>
    </row>
    <row r="75" spans="1:22" ht="18.75" thickBot="1">
      <c r="A75">
        <v>5</v>
      </c>
      <c r="B75">
        <v>4</v>
      </c>
      <c r="C75" s="144"/>
      <c r="D75" s="119" t="str">
        <f>INDEX($D$2:$D$11,A75)</f>
        <v>TORMENTINO</v>
      </c>
      <c r="E75" s="134">
        <v>1</v>
      </c>
      <c r="F75" s="135">
        <v>67</v>
      </c>
      <c r="G75" s="120" t="str">
        <f>INDEX($D$2:$D$11,B75)</f>
        <v> LES SASICCES</v>
      </c>
      <c r="H75" s="134">
        <v>0</v>
      </c>
      <c r="I75" s="136">
        <v>63</v>
      </c>
      <c r="J75" s="123"/>
      <c r="K75" s="169"/>
      <c r="L75" s="137">
        <v>1</v>
      </c>
      <c r="M75" s="149" t="s">
        <v>2</v>
      </c>
      <c r="N75" s="150">
        <v>16</v>
      </c>
      <c r="O75" s="151">
        <v>582.5</v>
      </c>
      <c r="P75" s="138">
        <v>72.8125</v>
      </c>
      <c r="Q75" s="137">
        <v>6</v>
      </c>
      <c r="R75" s="149" t="s">
        <v>87</v>
      </c>
      <c r="S75" s="150">
        <v>11</v>
      </c>
      <c r="T75" s="151">
        <v>538</v>
      </c>
      <c r="U75" s="138">
        <v>67.25</v>
      </c>
      <c r="V75" s="169"/>
    </row>
    <row r="76" spans="1:22" ht="18.75" thickBot="1">
      <c r="A76">
        <v>6</v>
      </c>
      <c r="B76">
        <v>3</v>
      </c>
      <c r="C76" s="144"/>
      <c r="D76" s="119" t="str">
        <f>INDEX($D$2:$D$11,A76)</f>
        <v> ALBATROS</v>
      </c>
      <c r="E76" s="134">
        <v>3</v>
      </c>
      <c r="F76" s="135">
        <v>80</v>
      </c>
      <c r="G76" s="120" t="str">
        <f>INDEX($D$2:$D$11,B76)</f>
        <v> I CUCCIOLI</v>
      </c>
      <c r="H76" s="134">
        <v>1</v>
      </c>
      <c r="I76" s="135">
        <v>70.5</v>
      </c>
      <c r="J76" s="123"/>
      <c r="K76" s="169"/>
      <c r="L76" s="140">
        <v>2</v>
      </c>
      <c r="M76" s="152" t="s">
        <v>5</v>
      </c>
      <c r="N76" s="129">
        <v>14</v>
      </c>
      <c r="O76" s="130">
        <v>582.5</v>
      </c>
      <c r="P76" s="138">
        <v>72.8125</v>
      </c>
      <c r="Q76" s="140">
        <v>7</v>
      </c>
      <c r="R76" s="152" t="s">
        <v>4</v>
      </c>
      <c r="S76" s="129">
        <v>9</v>
      </c>
      <c r="T76" s="130">
        <v>566.5</v>
      </c>
      <c r="U76" s="138">
        <v>70.8125</v>
      </c>
      <c r="V76" s="169"/>
    </row>
    <row r="77" spans="1:22" ht="18.75" thickBot="1">
      <c r="A77">
        <v>7</v>
      </c>
      <c r="B77">
        <v>2</v>
      </c>
      <c r="C77" s="144"/>
      <c r="D77" s="119" t="str">
        <f>INDEX($D$2:$D$11,A77)</f>
        <v> A.C. PACO</v>
      </c>
      <c r="E77" s="134">
        <v>1</v>
      </c>
      <c r="F77" s="136">
        <v>68.5</v>
      </c>
      <c r="G77" s="120" t="str">
        <f>INDEX($D$2:$D$11,B77)</f>
        <v>GEPPETTOS</v>
      </c>
      <c r="H77" s="134">
        <v>2</v>
      </c>
      <c r="I77" s="135">
        <v>74.5</v>
      </c>
      <c r="J77" s="123"/>
      <c r="K77" s="169"/>
      <c r="L77" s="140">
        <v>3</v>
      </c>
      <c r="M77" s="152" t="s">
        <v>346</v>
      </c>
      <c r="N77" s="129">
        <v>13</v>
      </c>
      <c r="O77" s="130">
        <v>565</v>
      </c>
      <c r="P77" s="138">
        <v>70.625</v>
      </c>
      <c r="Q77" s="140">
        <v>8</v>
      </c>
      <c r="R77" s="152" t="s">
        <v>344</v>
      </c>
      <c r="S77" s="129">
        <v>9</v>
      </c>
      <c r="T77" s="130">
        <v>556.5</v>
      </c>
      <c r="U77" s="138">
        <v>69.5625</v>
      </c>
      <c r="V77" s="169"/>
    </row>
    <row r="78" spans="1:22" ht="18.75" thickBot="1">
      <c r="A78">
        <v>8</v>
      </c>
      <c r="B78">
        <v>1</v>
      </c>
      <c r="C78" s="144"/>
      <c r="D78" s="119" t="str">
        <f>INDEX($D$2:$D$11,A78)</f>
        <v> TORO LOCO</v>
      </c>
      <c r="E78" s="134">
        <v>2</v>
      </c>
      <c r="F78" s="136">
        <v>74</v>
      </c>
      <c r="G78" s="120" t="str">
        <f>INDEX($D$2:$D$11,B78)</f>
        <v>LVP</v>
      </c>
      <c r="H78" s="134">
        <v>2</v>
      </c>
      <c r="I78" s="135">
        <v>72.5</v>
      </c>
      <c r="J78" s="123"/>
      <c r="K78" s="169"/>
      <c r="L78" s="140">
        <v>4</v>
      </c>
      <c r="M78" s="152" t="s">
        <v>153</v>
      </c>
      <c r="N78" s="129">
        <v>12</v>
      </c>
      <c r="O78" s="130">
        <v>590</v>
      </c>
      <c r="P78" s="138">
        <v>73.75</v>
      </c>
      <c r="Q78" s="140">
        <v>9</v>
      </c>
      <c r="R78" s="152" t="s">
        <v>0</v>
      </c>
      <c r="S78" s="129">
        <v>9</v>
      </c>
      <c r="T78" s="130">
        <v>541</v>
      </c>
      <c r="U78" s="138">
        <v>67.625</v>
      </c>
      <c r="V78" s="169"/>
    </row>
    <row r="79" spans="1:22" ht="18.75" thickBot="1">
      <c r="A79">
        <v>9</v>
      </c>
      <c r="B79">
        <v>10</v>
      </c>
      <c r="C79" s="144"/>
      <c r="D79" s="119" t="str">
        <f>INDEX($D$2:$D$11,A79)</f>
        <v> WEB SOCCER</v>
      </c>
      <c r="E79" s="134">
        <v>2</v>
      </c>
      <c r="F79" s="136">
        <v>76.5</v>
      </c>
      <c r="G79" s="120" t="str">
        <f>INDEX($D$2:$D$11,B79)</f>
        <v>NEW TIM</v>
      </c>
      <c r="H79" s="134">
        <v>2</v>
      </c>
      <c r="I79" s="135">
        <v>77.5</v>
      </c>
      <c r="J79" s="123"/>
      <c r="K79" s="169"/>
      <c r="L79" s="141">
        <v>5</v>
      </c>
      <c r="M79" s="153" t="s">
        <v>89</v>
      </c>
      <c r="N79" s="143">
        <v>12</v>
      </c>
      <c r="O79" s="154">
        <v>566.5</v>
      </c>
      <c r="P79" s="138">
        <v>70.8125</v>
      </c>
      <c r="Q79" s="141">
        <v>10</v>
      </c>
      <c r="R79" s="153" t="s">
        <v>7</v>
      </c>
      <c r="S79" s="143">
        <v>4</v>
      </c>
      <c r="T79" s="154">
        <v>524.5</v>
      </c>
      <c r="U79" s="138">
        <v>65.5625</v>
      </c>
      <c r="V79" s="169"/>
    </row>
    <row r="80" spans="3:22" ht="12.75" customHeight="1" thickTop="1">
      <c r="C80" s="144"/>
      <c r="D80" s="145"/>
      <c r="E80" s="146"/>
      <c r="F80" s="147"/>
      <c r="G80" s="146"/>
      <c r="H80" s="146"/>
      <c r="I80" s="147"/>
      <c r="J80" s="147"/>
      <c r="K80" s="181"/>
      <c r="L80" s="182"/>
      <c r="M80"/>
      <c r="N80"/>
      <c r="P80" s="183"/>
      <c r="Q80" s="182"/>
      <c r="R80" s="182"/>
      <c r="S80" s="182"/>
      <c r="T80" s="184"/>
      <c r="U80" s="183"/>
      <c r="V80" s="185"/>
    </row>
    <row r="81" spans="3:22" ht="13.5" customHeight="1" thickBot="1">
      <c r="C81" s="144"/>
      <c r="D81" s="145"/>
      <c r="E81" s="146"/>
      <c r="F81" s="147"/>
      <c r="G81" s="146"/>
      <c r="H81" s="146"/>
      <c r="I81" s="147"/>
      <c r="J81" s="147"/>
      <c r="K81" s="181"/>
      <c r="L81" s="182"/>
      <c r="M81"/>
      <c r="N81"/>
      <c r="P81" s="183"/>
      <c r="Q81" s="182"/>
      <c r="R81" s="182"/>
      <c r="S81" s="182"/>
      <c r="T81" s="184"/>
      <c r="U81" s="183"/>
      <c r="V81" s="185"/>
    </row>
    <row r="82" spans="3:22" ht="20.25" customHeight="1" thickBot="1" thickTop="1">
      <c r="C82" s="118" t="s">
        <v>168</v>
      </c>
      <c r="D82" s="119">
        <v>39383</v>
      </c>
      <c r="E82" s="120"/>
      <c r="F82" s="121"/>
      <c r="G82" s="120"/>
      <c r="H82" s="122"/>
      <c r="I82" s="121"/>
      <c r="J82" s="123"/>
      <c r="K82" s="181"/>
      <c r="L82" s="124">
        <v>9</v>
      </c>
      <c r="M82" s="125"/>
      <c r="N82" s="126"/>
      <c r="O82" s="127"/>
      <c r="P82" s="128"/>
      <c r="Q82" s="124">
        <v>9</v>
      </c>
      <c r="R82" s="125"/>
      <c r="S82" s="126"/>
      <c r="T82" s="127"/>
      <c r="U82" s="128"/>
      <c r="V82" s="185"/>
    </row>
    <row r="83" spans="1:23" ht="18.75" thickBot="1">
      <c r="A83">
        <v>1</v>
      </c>
      <c r="B83">
        <v>9</v>
      </c>
      <c r="C83" s="144"/>
      <c r="D83" s="119" t="str">
        <f>INDEX($D$2:$D$11,A83)</f>
        <v>LVP</v>
      </c>
      <c r="E83" s="134">
        <v>0</v>
      </c>
      <c r="F83" s="186">
        <v>63.5</v>
      </c>
      <c r="G83" s="120" t="str">
        <f>INDEX($D$2:$D$11,B83)</f>
        <v> WEB SOCCER</v>
      </c>
      <c r="H83" s="134">
        <v>0</v>
      </c>
      <c r="I83" s="136">
        <v>62</v>
      </c>
      <c r="J83" s="123"/>
      <c r="K83" s="181"/>
      <c r="L83" s="137">
        <v>1</v>
      </c>
      <c r="M83" s="149" t="s">
        <v>2</v>
      </c>
      <c r="N83" s="150">
        <v>17</v>
      </c>
      <c r="O83" s="151">
        <v>646</v>
      </c>
      <c r="P83" s="138">
        <v>71.77777777777777</v>
      </c>
      <c r="Q83" s="137">
        <v>6</v>
      </c>
      <c r="R83" s="149" t="s">
        <v>4</v>
      </c>
      <c r="S83" s="150">
        <v>12</v>
      </c>
      <c r="T83" s="151">
        <v>638</v>
      </c>
      <c r="U83" s="138">
        <v>70.88888888888889</v>
      </c>
      <c r="V83" s="185"/>
      <c r="W83" s="3"/>
    </row>
    <row r="84" spans="1:22" ht="18.75" thickBot="1">
      <c r="A84">
        <v>2</v>
      </c>
      <c r="B84">
        <v>8</v>
      </c>
      <c r="C84" s="144"/>
      <c r="D84" s="119" t="str">
        <f>INDEX($D$2:$D$11,A84)</f>
        <v>GEPPETTOS</v>
      </c>
      <c r="E84" s="134">
        <v>0</v>
      </c>
      <c r="F84" s="135">
        <v>65</v>
      </c>
      <c r="G84" s="120" t="str">
        <f>INDEX($D$2:$D$11,B84)</f>
        <v> TORO LOCO</v>
      </c>
      <c r="H84" s="134">
        <v>0</v>
      </c>
      <c r="I84" s="135">
        <v>64</v>
      </c>
      <c r="J84" s="123"/>
      <c r="K84" s="181"/>
      <c r="L84" s="140">
        <v>2</v>
      </c>
      <c r="M84" s="152" t="s">
        <v>5</v>
      </c>
      <c r="N84" s="129">
        <v>15</v>
      </c>
      <c r="O84" s="130">
        <v>646.5</v>
      </c>
      <c r="P84" s="138">
        <v>71.83333333333333</v>
      </c>
      <c r="Q84" s="140">
        <v>7</v>
      </c>
      <c r="R84" s="152" t="s">
        <v>87</v>
      </c>
      <c r="S84" s="129">
        <v>12</v>
      </c>
      <c r="T84" s="130">
        <v>612</v>
      </c>
      <c r="U84" s="138">
        <v>68</v>
      </c>
      <c r="V84" s="185"/>
    </row>
    <row r="85" spans="1:22" ht="18.75" thickBot="1">
      <c r="A85">
        <v>3</v>
      </c>
      <c r="B85">
        <v>7</v>
      </c>
      <c r="C85" s="144"/>
      <c r="D85" s="119" t="str">
        <f>INDEX($D$2:$D$11,A85)</f>
        <v> I CUCCIOLI</v>
      </c>
      <c r="E85" s="134">
        <v>2</v>
      </c>
      <c r="F85" s="136">
        <v>71.5</v>
      </c>
      <c r="G85" s="120" t="str">
        <f>INDEX($D$2:$D$11,B85)</f>
        <v> A.C. PACO</v>
      </c>
      <c r="H85" s="134">
        <v>0</v>
      </c>
      <c r="I85" s="135">
        <v>62.5</v>
      </c>
      <c r="J85" s="123"/>
      <c r="K85" s="181"/>
      <c r="L85" s="140">
        <v>3</v>
      </c>
      <c r="M85" s="152" t="s">
        <v>346</v>
      </c>
      <c r="N85" s="129">
        <v>14</v>
      </c>
      <c r="O85" s="130">
        <v>627</v>
      </c>
      <c r="P85" s="138">
        <v>69.66666666666667</v>
      </c>
      <c r="Q85" s="140">
        <v>8</v>
      </c>
      <c r="R85" s="152" t="s">
        <v>0</v>
      </c>
      <c r="S85" s="129">
        <v>10</v>
      </c>
      <c r="T85" s="130">
        <v>606</v>
      </c>
      <c r="U85" s="138">
        <v>67.33333333333333</v>
      </c>
      <c r="V85" s="185"/>
    </row>
    <row r="86" spans="1:22" ht="18.75" thickBot="1">
      <c r="A86">
        <v>4</v>
      </c>
      <c r="B86">
        <v>6</v>
      </c>
      <c r="C86" s="144"/>
      <c r="D86" s="119" t="str">
        <f>INDEX($D$2:$D$11,A86)</f>
        <v> LES SASICCES</v>
      </c>
      <c r="E86" s="134">
        <v>0</v>
      </c>
      <c r="F86" s="136">
        <v>67.5</v>
      </c>
      <c r="G86" s="120" t="str">
        <f>INDEX($D$2:$D$11,B86)</f>
        <v> ALBATROS</v>
      </c>
      <c r="H86" s="134">
        <v>0</v>
      </c>
      <c r="I86" s="135">
        <v>65</v>
      </c>
      <c r="J86" s="123"/>
      <c r="K86" s="181"/>
      <c r="L86" s="140">
        <v>4</v>
      </c>
      <c r="M86" s="152" t="s">
        <v>153</v>
      </c>
      <c r="N86" s="129">
        <v>13</v>
      </c>
      <c r="O86" s="130">
        <v>665.5</v>
      </c>
      <c r="P86" s="138">
        <v>73.94444444444444</v>
      </c>
      <c r="Q86" s="140">
        <v>9</v>
      </c>
      <c r="R86" s="152" t="s">
        <v>344</v>
      </c>
      <c r="S86" s="129">
        <v>9</v>
      </c>
      <c r="T86" s="130">
        <v>619</v>
      </c>
      <c r="U86" s="138">
        <v>68.77777777777777</v>
      </c>
      <c r="V86" s="185"/>
    </row>
    <row r="87" spans="1:22" ht="18.75" thickBot="1">
      <c r="A87">
        <v>10</v>
      </c>
      <c r="B87">
        <v>5</v>
      </c>
      <c r="C87" s="144"/>
      <c r="D87" s="119" t="str">
        <f>INDEX($D$2:$D$11,A87)</f>
        <v>NEW TIM</v>
      </c>
      <c r="E87" s="134">
        <v>2</v>
      </c>
      <c r="F87" s="136">
        <v>75.5</v>
      </c>
      <c r="G87" s="120" t="str">
        <f>INDEX($D$2:$D$11,B87)</f>
        <v>TORMENTINO</v>
      </c>
      <c r="H87" s="134">
        <v>2</v>
      </c>
      <c r="I87" s="135">
        <v>74</v>
      </c>
      <c r="J87" s="123"/>
      <c r="K87" s="181"/>
      <c r="L87" s="141">
        <v>5</v>
      </c>
      <c r="M87" s="153" t="s">
        <v>89</v>
      </c>
      <c r="N87" s="143">
        <v>13</v>
      </c>
      <c r="O87" s="154">
        <v>632</v>
      </c>
      <c r="P87" s="138">
        <v>70.22222222222223</v>
      </c>
      <c r="Q87" s="141">
        <v>10</v>
      </c>
      <c r="R87" s="153" t="s">
        <v>7</v>
      </c>
      <c r="S87" s="143">
        <v>5</v>
      </c>
      <c r="T87" s="154">
        <v>592</v>
      </c>
      <c r="U87" s="138">
        <v>65.77777777777777</v>
      </c>
      <c r="V87" s="185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09"/>
      <c r="N92" s="109"/>
      <c r="O92" s="155"/>
    </row>
    <row r="93" spans="13:15" ht="18">
      <c r="M93" s="187"/>
      <c r="N93" s="187"/>
      <c r="O93" s="188"/>
    </row>
    <row r="94" spans="13:15" ht="18">
      <c r="M94" s="187"/>
      <c r="N94" s="187"/>
      <c r="O94" s="188"/>
    </row>
  </sheetData>
  <sheetProtection/>
  <printOptions horizontalCentered="1" verticalCentered="1"/>
  <pageMargins left="0.31496062992125984" right="0.2755905511811024" top="0.4330708661417323" bottom="0.5118110236220472" header="0.2755905511811024" footer="0.5118110236220472"/>
  <pageSetup fitToHeight="1" fitToWidth="1" horizontalDpi="600" verticalDpi="600" orientation="portrait" paperSize="9" scale="58" r:id="rId2"/>
  <headerFooter alignWithMargins="0">
    <oddHeader>&amp;C&amp;24fantacinico@virgilio.it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116">
    <pageSetUpPr fitToPage="1"/>
  </sheetPr>
  <dimension ref="A1:AK95"/>
  <sheetViews>
    <sheetView zoomScale="86" zoomScaleNormal="86" zoomScalePageLayoutView="0" workbookViewId="0" topLeftCell="A79">
      <selection activeCell="Y18" sqref="Y18:Y27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89" customWidth="1"/>
    <col min="5" max="5" width="3.00390625" style="90" customWidth="1"/>
    <col min="6" max="6" width="8.57421875" style="91" customWidth="1"/>
    <col min="7" max="7" width="21.28125" style="90" bestFit="1" customWidth="1"/>
    <col min="8" max="8" width="3.00390625" style="90" customWidth="1"/>
    <col min="9" max="9" width="7.140625" style="91" customWidth="1"/>
    <col min="10" max="10" width="10.00390625" style="90" customWidth="1"/>
    <col min="11" max="11" width="4.57421875" style="110" customWidth="1"/>
    <col min="12" max="12" width="4.28125" style="164" customWidth="1"/>
    <col min="13" max="13" width="16.7109375" style="164" customWidth="1"/>
    <col min="14" max="14" width="4.57421875" style="164" bestFit="1" customWidth="1"/>
    <col min="15" max="15" width="10.7109375" style="96" bestFit="1" customWidth="1"/>
    <col min="16" max="16" width="6.57421875" style="97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98" bestFit="1" customWidth="1"/>
    <col min="21" max="21" width="7.28125" style="99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96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6" width="5.00390625" style="0" customWidth="1"/>
    <col min="37" max="37" width="5.421875" style="0" bestFit="1" customWidth="1"/>
    <col min="38" max="39" width="5.140625" style="0" bestFit="1" customWidth="1"/>
  </cols>
  <sheetData>
    <row r="1" spans="7:14" ht="12.75">
      <c r="G1" s="92"/>
      <c r="H1" s="92"/>
      <c r="I1" s="93"/>
      <c r="J1" s="92"/>
      <c r="K1" s="94"/>
      <c r="L1" s="95"/>
      <c r="M1" s="95"/>
      <c r="N1" s="95"/>
    </row>
    <row r="2" spans="2:14" ht="14.25">
      <c r="B2" s="100">
        <v>1</v>
      </c>
      <c r="D2" s="237" t="s">
        <v>207</v>
      </c>
      <c r="G2" s="109"/>
      <c r="H2" s="92"/>
      <c r="I2" s="93"/>
      <c r="J2" s="93"/>
      <c r="K2" s="103"/>
      <c r="L2" s="104"/>
      <c r="M2" s="104"/>
      <c r="N2" s="104"/>
    </row>
    <row r="3" spans="2:26" ht="14.25">
      <c r="B3" s="100">
        <v>2</v>
      </c>
      <c r="D3" s="237" t="s">
        <v>0</v>
      </c>
      <c r="G3" s="109"/>
      <c r="H3" s="92"/>
      <c r="I3" s="93"/>
      <c r="J3" s="93"/>
      <c r="K3" s="103"/>
      <c r="L3" s="104"/>
      <c r="M3" s="104"/>
      <c r="N3" s="104"/>
      <c r="Z3" s="96" t="s">
        <v>154</v>
      </c>
    </row>
    <row r="4" spans="2:26" ht="14.25">
      <c r="B4" s="100">
        <v>3</v>
      </c>
      <c r="D4" s="237" t="s">
        <v>250</v>
      </c>
      <c r="G4" s="109"/>
      <c r="H4" s="92"/>
      <c r="I4" s="93"/>
      <c r="J4" s="93"/>
      <c r="K4" s="103"/>
      <c r="L4" s="104"/>
      <c r="M4" s="104"/>
      <c r="N4" s="104"/>
      <c r="Z4" s="96" t="s">
        <v>155</v>
      </c>
    </row>
    <row r="5" spans="2:14" ht="14.25">
      <c r="B5" s="100">
        <v>4</v>
      </c>
      <c r="D5" s="237" t="s">
        <v>342</v>
      </c>
      <c r="G5" s="109"/>
      <c r="H5" s="92"/>
      <c r="I5" s="93"/>
      <c r="J5" s="93"/>
      <c r="K5" s="103"/>
      <c r="L5" s="104"/>
      <c r="M5" s="104"/>
      <c r="N5" s="104"/>
    </row>
    <row r="6" spans="2:14" ht="14.25">
      <c r="B6" s="100">
        <v>5</v>
      </c>
      <c r="D6" s="237" t="s">
        <v>87</v>
      </c>
      <c r="G6" s="109"/>
      <c r="H6" s="107"/>
      <c r="I6" s="93"/>
      <c r="J6" s="93"/>
      <c r="K6" s="103"/>
      <c r="L6" s="104"/>
      <c r="M6" s="104"/>
      <c r="N6" s="104"/>
    </row>
    <row r="7" spans="2:14" ht="14.25">
      <c r="B7" s="100">
        <v>6</v>
      </c>
      <c r="D7" s="237" t="s">
        <v>343</v>
      </c>
      <c r="H7" s="107"/>
      <c r="I7" s="93"/>
      <c r="J7" s="93"/>
      <c r="K7" s="103"/>
      <c r="L7" s="104"/>
      <c r="M7" s="104"/>
      <c r="N7" s="104"/>
    </row>
    <row r="8" spans="2:14" ht="14.25">
      <c r="B8" s="100">
        <v>7</v>
      </c>
      <c r="D8" s="237" t="s">
        <v>344</v>
      </c>
      <c r="G8" s="109"/>
      <c r="H8" s="107"/>
      <c r="I8" s="93"/>
      <c r="J8" s="93"/>
      <c r="K8" s="103"/>
      <c r="L8" s="104"/>
      <c r="M8" s="104"/>
      <c r="N8" s="104"/>
    </row>
    <row r="9" spans="2:14" ht="14.25">
      <c r="B9" s="100">
        <v>8</v>
      </c>
      <c r="D9" s="237" t="s">
        <v>345</v>
      </c>
      <c r="G9" s="109"/>
      <c r="H9" s="107"/>
      <c r="I9" s="93"/>
      <c r="J9" s="93"/>
      <c r="K9" s="103"/>
      <c r="L9" s="104"/>
      <c r="M9" s="104"/>
      <c r="N9" s="104"/>
    </row>
    <row r="10" spans="2:14" ht="14.25">
      <c r="B10" s="100">
        <v>9</v>
      </c>
      <c r="D10" s="237" t="s">
        <v>346</v>
      </c>
      <c r="G10" s="109"/>
      <c r="H10" s="107"/>
      <c r="I10" s="93"/>
      <c r="J10" s="93"/>
      <c r="K10" s="103"/>
      <c r="L10" s="104"/>
      <c r="M10" s="104"/>
      <c r="N10" s="104"/>
    </row>
    <row r="11" spans="2:14" ht="15">
      <c r="B11" s="100">
        <v>10</v>
      </c>
      <c r="D11" s="238" t="s">
        <v>86</v>
      </c>
      <c r="G11" s="109"/>
      <c r="H11" s="107"/>
      <c r="I11" s="93"/>
      <c r="J11" s="93"/>
      <c r="K11" s="103"/>
      <c r="L11" s="104"/>
      <c r="M11" s="104"/>
      <c r="N11" s="104"/>
    </row>
    <row r="12" spans="2:14" ht="12.75">
      <c r="B12" s="100"/>
      <c r="D12" s="108"/>
      <c r="G12" s="109"/>
      <c r="H12" s="107"/>
      <c r="I12" s="93"/>
      <c r="J12" s="93"/>
      <c r="K12" s="103"/>
      <c r="L12" s="104"/>
      <c r="M12" s="104"/>
      <c r="N12" s="104"/>
    </row>
    <row r="13" spans="2:14" ht="12.75">
      <c r="B13" s="100"/>
      <c r="D13" s="108"/>
      <c r="G13" s="109"/>
      <c r="H13" s="107"/>
      <c r="I13" s="93"/>
      <c r="J13" s="93"/>
      <c r="K13" s="103"/>
      <c r="L13" s="104"/>
      <c r="M13" s="104"/>
      <c r="N13" s="104"/>
    </row>
    <row r="14" spans="2:14" ht="12.75">
      <c r="B14" s="100"/>
      <c r="D14" s="108"/>
      <c r="G14" s="109"/>
      <c r="H14" s="107"/>
      <c r="I14" s="93"/>
      <c r="J14" s="93"/>
      <c r="K14" s="103"/>
      <c r="L14" s="104"/>
      <c r="M14" s="104"/>
      <c r="N14" s="104"/>
    </row>
    <row r="15" spans="2:14" ht="12.75">
      <c r="B15" s="100"/>
      <c r="D15" s="108"/>
      <c r="G15" s="109"/>
      <c r="H15" s="107"/>
      <c r="I15" s="93"/>
      <c r="J15" s="93"/>
      <c r="K15" s="103"/>
      <c r="L15" s="104"/>
      <c r="M15" s="104"/>
      <c r="N15" s="104"/>
    </row>
    <row r="16" spans="7:16" ht="13.5" thickBot="1">
      <c r="G16" s="108"/>
      <c r="H16" s="108"/>
      <c r="J16" s="91"/>
      <c r="L16" s="111"/>
      <c r="M16" s="111"/>
      <c r="N16" s="111"/>
      <c r="P16" s="99"/>
    </row>
    <row r="17" spans="7:37" ht="14.25" thickBot="1" thickTop="1">
      <c r="G17" s="108"/>
      <c r="H17" s="108"/>
      <c r="J17" s="91"/>
      <c r="L17" s="111"/>
      <c r="M17" s="111"/>
      <c r="N17" s="111"/>
      <c r="P17" s="99"/>
      <c r="X17" s="112" t="s">
        <v>156</v>
      </c>
      <c r="Y17" s="113" t="s">
        <v>157</v>
      </c>
      <c r="Z17" s="114" t="s">
        <v>158</v>
      </c>
      <c r="AA17" s="115" t="s">
        <v>159</v>
      </c>
      <c r="AC17" s="116">
        <v>10</v>
      </c>
      <c r="AD17" s="117">
        <v>11</v>
      </c>
      <c r="AE17" s="116">
        <v>12</v>
      </c>
      <c r="AF17" s="117">
        <v>13</v>
      </c>
      <c r="AG17" s="116">
        <v>14</v>
      </c>
      <c r="AH17" s="117">
        <v>15</v>
      </c>
      <c r="AI17" s="116">
        <v>16</v>
      </c>
      <c r="AJ17" s="117">
        <v>17</v>
      </c>
      <c r="AK17" s="116">
        <v>18</v>
      </c>
    </row>
    <row r="18" spans="3:37" ht="19.5" thickBot="1" thickTop="1">
      <c r="C18" s="118" t="s">
        <v>169</v>
      </c>
      <c r="D18" s="240">
        <v>39386</v>
      </c>
      <c r="E18" s="120"/>
      <c r="F18" s="121"/>
      <c r="G18" s="120"/>
      <c r="H18" s="122"/>
      <c r="I18" s="121"/>
      <c r="J18" s="123"/>
      <c r="L18" s="166">
        <v>10</v>
      </c>
      <c r="M18" s="125"/>
      <c r="N18" s="126"/>
      <c r="O18" s="127"/>
      <c r="P18" s="128"/>
      <c r="Q18" s="166">
        <f>L18</f>
        <v>10</v>
      </c>
      <c r="R18" s="125"/>
      <c r="S18" s="126"/>
      <c r="T18" s="127"/>
      <c r="U18" s="128"/>
      <c r="X18" s="105" t="s">
        <v>87</v>
      </c>
      <c r="Y18" s="129">
        <v>30</v>
      </c>
      <c r="Z18" s="130">
        <f aca="true" t="shared" si="0" ref="Z18:Z27">SUM(AB18:AK18)</f>
        <v>1263.5</v>
      </c>
      <c r="AA18" s="131">
        <f aca="true" t="shared" si="1" ref="AA18:AA27">Z18/18</f>
        <v>70.19444444444444</v>
      </c>
      <c r="AB18" s="130">
        <v>612</v>
      </c>
      <c r="AC18" s="132">
        <v>83.5</v>
      </c>
      <c r="AD18" s="132">
        <v>69</v>
      </c>
      <c r="AE18" s="132">
        <v>74.5</v>
      </c>
      <c r="AF18" s="132">
        <v>69.5</v>
      </c>
      <c r="AG18" s="132">
        <v>73</v>
      </c>
      <c r="AH18" s="132">
        <v>66.5</v>
      </c>
      <c r="AI18" s="132">
        <v>77</v>
      </c>
      <c r="AJ18" s="132">
        <v>59</v>
      </c>
      <c r="AK18" s="132">
        <v>79.5</v>
      </c>
    </row>
    <row r="19" spans="1:37" ht="18.75" thickBot="1">
      <c r="A19">
        <v>10</v>
      </c>
      <c r="B19">
        <v>1</v>
      </c>
      <c r="C19" s="133"/>
      <c r="D19" s="119" t="str">
        <f>INDEX($D$2:$D$11,A19)</f>
        <v>NEW TIM</v>
      </c>
      <c r="E19" s="134">
        <v>7</v>
      </c>
      <c r="F19" s="135">
        <v>91</v>
      </c>
      <c r="G19" s="120" t="str">
        <f>INDEX($D$2:$D$11,B19)</f>
        <v>LVP</v>
      </c>
      <c r="H19" s="134">
        <v>0</v>
      </c>
      <c r="I19" s="136">
        <v>60</v>
      </c>
      <c r="J19" s="123"/>
      <c r="L19" s="137">
        <v>1</v>
      </c>
      <c r="M19" s="105" t="s">
        <v>2</v>
      </c>
      <c r="N19" s="129">
        <v>17</v>
      </c>
      <c r="O19" s="130">
        <v>706</v>
      </c>
      <c r="P19" s="131">
        <v>70.6</v>
      </c>
      <c r="Q19" s="137">
        <v>6</v>
      </c>
      <c r="R19" s="105" t="s">
        <v>4</v>
      </c>
      <c r="S19" s="129">
        <v>13</v>
      </c>
      <c r="T19" s="130">
        <v>714.5</v>
      </c>
      <c r="U19" s="138">
        <v>71.45</v>
      </c>
      <c r="X19" s="105" t="s">
        <v>0</v>
      </c>
      <c r="Y19" s="129">
        <v>29</v>
      </c>
      <c r="Z19" s="130">
        <f t="shared" si="0"/>
        <v>1269.5</v>
      </c>
      <c r="AA19" s="131">
        <f t="shared" si="1"/>
        <v>70.52777777777777</v>
      </c>
      <c r="AB19" s="130">
        <v>606</v>
      </c>
      <c r="AC19" s="132">
        <v>75</v>
      </c>
      <c r="AD19" s="132">
        <v>69</v>
      </c>
      <c r="AE19" s="132">
        <v>71</v>
      </c>
      <c r="AF19" s="132">
        <v>82.5</v>
      </c>
      <c r="AG19" s="132">
        <v>69</v>
      </c>
      <c r="AH19" s="132">
        <v>78.5</v>
      </c>
      <c r="AI19" s="132">
        <v>79</v>
      </c>
      <c r="AJ19" s="132">
        <v>69</v>
      </c>
      <c r="AK19" s="132">
        <v>70.5</v>
      </c>
    </row>
    <row r="20" spans="1:37" ht="18.75" thickBot="1">
      <c r="A20">
        <v>5</v>
      </c>
      <c r="B20">
        <v>6</v>
      </c>
      <c r="C20" s="139"/>
      <c r="D20" s="119" t="str">
        <f>INDEX($D$2:$D$11,A20)</f>
        <v>TORMENTINO</v>
      </c>
      <c r="E20" s="134">
        <v>4</v>
      </c>
      <c r="F20" s="135">
        <v>83.5</v>
      </c>
      <c r="G20" s="120" t="str">
        <f>INDEX($D$2:$D$11,B20)</f>
        <v> ALBATROS</v>
      </c>
      <c r="H20" s="165">
        <v>1</v>
      </c>
      <c r="I20" s="135">
        <v>69.5</v>
      </c>
      <c r="J20" s="123"/>
      <c r="L20" s="140">
        <v>2</v>
      </c>
      <c r="M20" s="105" t="s">
        <v>153</v>
      </c>
      <c r="N20" s="129">
        <v>16</v>
      </c>
      <c r="O20" s="130">
        <v>756.5</v>
      </c>
      <c r="P20" s="131">
        <v>75.65</v>
      </c>
      <c r="Q20" s="140">
        <v>7</v>
      </c>
      <c r="R20" s="105" t="s">
        <v>89</v>
      </c>
      <c r="S20" s="129">
        <v>13</v>
      </c>
      <c r="T20" s="130">
        <v>701.5</v>
      </c>
      <c r="U20" s="138">
        <v>70.15</v>
      </c>
      <c r="X20" s="105" t="s">
        <v>2</v>
      </c>
      <c r="Y20" s="129">
        <v>28</v>
      </c>
      <c r="Z20" s="130">
        <f t="shared" si="0"/>
        <v>1250</v>
      </c>
      <c r="AA20" s="131">
        <f t="shared" si="1"/>
        <v>69.44444444444444</v>
      </c>
      <c r="AB20" s="130">
        <v>646</v>
      </c>
      <c r="AC20" s="132">
        <v>60</v>
      </c>
      <c r="AD20" s="132">
        <v>68.5</v>
      </c>
      <c r="AE20" s="132">
        <v>62</v>
      </c>
      <c r="AF20" s="132">
        <v>67</v>
      </c>
      <c r="AG20" s="132">
        <v>61</v>
      </c>
      <c r="AH20" s="132">
        <v>68.5</v>
      </c>
      <c r="AI20" s="132">
        <v>66.5</v>
      </c>
      <c r="AJ20" s="132">
        <v>80.5</v>
      </c>
      <c r="AK20" s="132">
        <v>70</v>
      </c>
    </row>
    <row r="21" spans="1:37" ht="18.75" thickBot="1">
      <c r="A21">
        <v>4</v>
      </c>
      <c r="B21">
        <v>7</v>
      </c>
      <c r="C21" s="139"/>
      <c r="D21" s="119" t="str">
        <f>INDEX($D$2:$D$11,A21)</f>
        <v> LES SASICCES</v>
      </c>
      <c r="E21" s="134">
        <v>2</v>
      </c>
      <c r="F21" s="136">
        <v>71</v>
      </c>
      <c r="G21" s="120" t="str">
        <f>INDEX($D$2:$D$11,B21)</f>
        <v> A.C. PACO</v>
      </c>
      <c r="H21" s="165">
        <v>0</v>
      </c>
      <c r="I21" s="135">
        <v>61.5</v>
      </c>
      <c r="J21" s="123"/>
      <c r="L21" s="140">
        <v>3</v>
      </c>
      <c r="M21" s="105" t="s">
        <v>5</v>
      </c>
      <c r="N21" s="129">
        <v>16</v>
      </c>
      <c r="O21" s="130">
        <v>725</v>
      </c>
      <c r="P21" s="131">
        <v>72.5</v>
      </c>
      <c r="Q21" s="140">
        <v>8</v>
      </c>
      <c r="R21" s="105" t="s">
        <v>0</v>
      </c>
      <c r="S21" s="129">
        <v>13</v>
      </c>
      <c r="T21" s="130">
        <v>681</v>
      </c>
      <c r="U21" s="138">
        <v>68.1</v>
      </c>
      <c r="X21" s="105" t="s">
        <v>5</v>
      </c>
      <c r="Y21" s="129">
        <v>27</v>
      </c>
      <c r="Z21" s="130">
        <f t="shared" si="0"/>
        <v>1304.5</v>
      </c>
      <c r="AA21" s="131">
        <f t="shared" si="1"/>
        <v>72.47222222222223</v>
      </c>
      <c r="AB21" s="130">
        <v>646.5</v>
      </c>
      <c r="AC21" s="132">
        <v>78.5</v>
      </c>
      <c r="AD21" s="132">
        <v>65</v>
      </c>
      <c r="AE21" s="132">
        <v>68.5</v>
      </c>
      <c r="AF21" s="132">
        <v>85.5</v>
      </c>
      <c r="AG21" s="132">
        <v>67</v>
      </c>
      <c r="AH21" s="132">
        <v>77</v>
      </c>
      <c r="AI21" s="132">
        <v>80.5</v>
      </c>
      <c r="AJ21" s="132">
        <v>73</v>
      </c>
      <c r="AK21" s="132">
        <v>63</v>
      </c>
    </row>
    <row r="22" spans="1:37" ht="18.75" thickBot="1">
      <c r="A22">
        <v>3</v>
      </c>
      <c r="B22">
        <v>8</v>
      </c>
      <c r="C22" s="139"/>
      <c r="D22" s="119" t="str">
        <f>INDEX($D$2:$D$11,A22)</f>
        <v> I CUCCIOLI</v>
      </c>
      <c r="E22" s="134">
        <v>2</v>
      </c>
      <c r="F22" s="136">
        <v>76.5</v>
      </c>
      <c r="G22" s="120" t="str">
        <f>INDEX($D$2:$D$11,B22)</f>
        <v> TORO LOCO</v>
      </c>
      <c r="H22" s="165">
        <v>2</v>
      </c>
      <c r="I22" s="135">
        <v>78.5</v>
      </c>
      <c r="J22" s="123"/>
      <c r="L22" s="140">
        <v>4</v>
      </c>
      <c r="M22" s="105" t="s">
        <v>87</v>
      </c>
      <c r="N22" s="129">
        <v>15</v>
      </c>
      <c r="O22" s="130">
        <v>695.5</v>
      </c>
      <c r="P22" s="131">
        <v>69.55</v>
      </c>
      <c r="Q22" s="140">
        <v>9</v>
      </c>
      <c r="R22" s="105" t="s">
        <v>344</v>
      </c>
      <c r="S22" s="129">
        <v>9</v>
      </c>
      <c r="T22" s="130">
        <v>680.5</v>
      </c>
      <c r="U22" s="138">
        <v>68.05</v>
      </c>
      <c r="X22" s="101" t="s">
        <v>153</v>
      </c>
      <c r="Y22" s="129">
        <v>23</v>
      </c>
      <c r="Z22" s="130">
        <f t="shared" si="0"/>
        <v>1317</v>
      </c>
      <c r="AA22" s="131">
        <f t="shared" si="1"/>
        <v>73.16666666666667</v>
      </c>
      <c r="AB22" s="130">
        <v>665.5</v>
      </c>
      <c r="AC22" s="132">
        <v>91</v>
      </c>
      <c r="AD22" s="132">
        <v>73.5</v>
      </c>
      <c r="AE22" s="132">
        <v>67.5</v>
      </c>
      <c r="AF22" s="132">
        <v>61.5</v>
      </c>
      <c r="AG22" s="132">
        <v>70</v>
      </c>
      <c r="AH22" s="132">
        <v>65.5</v>
      </c>
      <c r="AI22" s="132">
        <v>71.5</v>
      </c>
      <c r="AJ22" s="132">
        <v>75.5</v>
      </c>
      <c r="AK22" s="132">
        <v>75.5</v>
      </c>
    </row>
    <row r="23" spans="1:37" ht="18.75" thickBot="1">
      <c r="A23">
        <v>2</v>
      </c>
      <c r="B23">
        <v>9</v>
      </c>
      <c r="C23" s="139"/>
      <c r="D23" s="119" t="str">
        <f>INDEX($D$2:$D$11,A23)</f>
        <v>GEPPETTOS</v>
      </c>
      <c r="E23" s="134">
        <v>2</v>
      </c>
      <c r="F23" s="136">
        <v>75</v>
      </c>
      <c r="G23" s="120" t="str">
        <f>INDEX($D$2:$D$11,B23)</f>
        <v> WEB SOCCER</v>
      </c>
      <c r="H23" s="165">
        <v>1</v>
      </c>
      <c r="I23" s="135">
        <v>70.5</v>
      </c>
      <c r="J23" s="123"/>
      <c r="L23" s="141">
        <v>5</v>
      </c>
      <c r="M23" s="101" t="s">
        <v>346</v>
      </c>
      <c r="N23" s="129">
        <v>14</v>
      </c>
      <c r="O23" s="130">
        <v>697.5</v>
      </c>
      <c r="P23" s="131">
        <v>69.75</v>
      </c>
      <c r="Q23" s="141">
        <v>10</v>
      </c>
      <c r="R23" s="142" t="s">
        <v>7</v>
      </c>
      <c r="S23" s="143">
        <v>8</v>
      </c>
      <c r="T23" s="154">
        <v>663</v>
      </c>
      <c r="U23" s="189">
        <v>66.3</v>
      </c>
      <c r="X23" s="105" t="s">
        <v>89</v>
      </c>
      <c r="Y23" s="129">
        <v>23</v>
      </c>
      <c r="Z23" s="130">
        <f t="shared" si="0"/>
        <v>1280.5</v>
      </c>
      <c r="AA23" s="131">
        <f t="shared" si="1"/>
        <v>71.13888888888889</v>
      </c>
      <c r="AB23" s="130">
        <v>632</v>
      </c>
      <c r="AC23" s="132">
        <v>69.5</v>
      </c>
      <c r="AD23" s="132">
        <v>74.5</v>
      </c>
      <c r="AE23" s="132">
        <v>63.5</v>
      </c>
      <c r="AF23" s="132">
        <v>69</v>
      </c>
      <c r="AG23" s="132">
        <v>86.5</v>
      </c>
      <c r="AH23" s="132">
        <v>76</v>
      </c>
      <c r="AI23" s="132">
        <v>65</v>
      </c>
      <c r="AJ23" s="132">
        <v>66.5</v>
      </c>
      <c r="AK23" s="132">
        <v>78</v>
      </c>
    </row>
    <row r="24" spans="3:37" ht="18.75" thickTop="1">
      <c r="C24" s="144"/>
      <c r="D24" s="145"/>
      <c r="E24" s="146"/>
      <c r="F24" s="147"/>
      <c r="G24" s="146"/>
      <c r="H24" s="146"/>
      <c r="I24" s="147"/>
      <c r="J24" s="147"/>
      <c r="L24" s="148"/>
      <c r="M24" s="190"/>
      <c r="N24" s="148"/>
      <c r="X24" s="105" t="s">
        <v>344</v>
      </c>
      <c r="Y24" s="129">
        <v>23</v>
      </c>
      <c r="Z24" s="130">
        <f t="shared" si="0"/>
        <v>1249.5</v>
      </c>
      <c r="AA24" s="131">
        <f t="shared" si="1"/>
        <v>69.41666666666667</v>
      </c>
      <c r="AB24" s="130">
        <v>619</v>
      </c>
      <c r="AC24" s="132">
        <v>61.5</v>
      </c>
      <c r="AD24" s="132">
        <v>86</v>
      </c>
      <c r="AE24" s="132">
        <v>74.5</v>
      </c>
      <c r="AF24" s="132">
        <v>61</v>
      </c>
      <c r="AG24" s="132">
        <v>70.5</v>
      </c>
      <c r="AH24" s="132">
        <v>67.5</v>
      </c>
      <c r="AI24" s="132">
        <v>64</v>
      </c>
      <c r="AJ24" s="132">
        <v>65.5</v>
      </c>
      <c r="AK24" s="132">
        <v>80</v>
      </c>
    </row>
    <row r="25" spans="3:37" ht="18.75" thickBot="1">
      <c r="C25" s="144"/>
      <c r="D25" s="145"/>
      <c r="E25" s="146"/>
      <c r="F25" s="147"/>
      <c r="G25" s="146"/>
      <c r="H25" s="146"/>
      <c r="I25" s="147"/>
      <c r="J25" s="147"/>
      <c r="L25" s="148"/>
      <c r="M25" s="148"/>
      <c r="N25" s="148"/>
      <c r="X25" s="105" t="s">
        <v>4</v>
      </c>
      <c r="Y25" s="129">
        <v>21</v>
      </c>
      <c r="Z25" s="130">
        <f t="shared" si="0"/>
        <v>1271</v>
      </c>
      <c r="AA25" s="131">
        <f t="shared" si="1"/>
        <v>70.61111111111111</v>
      </c>
      <c r="AB25" s="130">
        <v>638</v>
      </c>
      <c r="AC25" s="132">
        <v>76.5</v>
      </c>
      <c r="AD25" s="132">
        <v>66</v>
      </c>
      <c r="AE25" s="132">
        <v>76.5</v>
      </c>
      <c r="AF25" s="132">
        <v>66</v>
      </c>
      <c r="AG25" s="132">
        <v>68.5</v>
      </c>
      <c r="AH25" s="132">
        <v>63.5</v>
      </c>
      <c r="AI25" s="132">
        <v>71</v>
      </c>
      <c r="AJ25" s="132">
        <v>80</v>
      </c>
      <c r="AK25" s="132">
        <v>65</v>
      </c>
    </row>
    <row r="26" spans="3:37" ht="19.5" thickBot="1" thickTop="1">
      <c r="C26" s="118" t="s">
        <v>170</v>
      </c>
      <c r="D26" s="119">
        <v>39390</v>
      </c>
      <c r="E26" s="120"/>
      <c r="F26" s="121"/>
      <c r="G26" s="120"/>
      <c r="H26" s="122"/>
      <c r="I26" s="121"/>
      <c r="J26" s="123"/>
      <c r="L26" s="166">
        <v>11</v>
      </c>
      <c r="M26" s="125"/>
      <c r="N26" s="126"/>
      <c r="O26" s="127"/>
      <c r="P26" s="128"/>
      <c r="Q26" s="166">
        <f>L26</f>
        <v>11</v>
      </c>
      <c r="R26" s="125"/>
      <c r="S26" s="126"/>
      <c r="T26" s="127"/>
      <c r="U26" s="128"/>
      <c r="X26" s="105" t="s">
        <v>7</v>
      </c>
      <c r="Y26" s="129">
        <v>20</v>
      </c>
      <c r="Z26" s="130">
        <f t="shared" si="0"/>
        <v>1223.5</v>
      </c>
      <c r="AA26" s="131">
        <f t="shared" si="1"/>
        <v>67.97222222222223</v>
      </c>
      <c r="AB26" s="130">
        <v>592</v>
      </c>
      <c r="AC26" s="132">
        <v>71</v>
      </c>
      <c r="AD26" s="132">
        <v>66.5</v>
      </c>
      <c r="AE26" s="132">
        <v>68.5</v>
      </c>
      <c r="AF26" s="132">
        <v>63</v>
      </c>
      <c r="AG26" s="132">
        <v>72</v>
      </c>
      <c r="AH26" s="132">
        <v>76</v>
      </c>
      <c r="AI26" s="132">
        <v>75.5</v>
      </c>
      <c r="AJ26" s="132">
        <v>75.5</v>
      </c>
      <c r="AK26" s="132">
        <v>63.5</v>
      </c>
    </row>
    <row r="27" spans="1:37" ht="18.75" thickBot="1">
      <c r="A27">
        <v>1</v>
      </c>
      <c r="B27">
        <v>2</v>
      </c>
      <c r="C27" s="144"/>
      <c r="D27" s="119" t="str">
        <f>INDEX($D$2:$D$11,A27)</f>
        <v>LVP</v>
      </c>
      <c r="E27" s="134">
        <v>1</v>
      </c>
      <c r="F27" s="135">
        <v>68.5</v>
      </c>
      <c r="G27" s="120" t="str">
        <f>INDEX($D$2:$D$11,B27)</f>
        <v>GEPPETTOS</v>
      </c>
      <c r="H27" s="134">
        <v>1</v>
      </c>
      <c r="I27" s="136">
        <v>69</v>
      </c>
      <c r="J27" s="123"/>
      <c r="L27" s="137">
        <v>1</v>
      </c>
      <c r="M27" s="105" t="s">
        <v>2</v>
      </c>
      <c r="N27" s="129">
        <v>18</v>
      </c>
      <c r="O27" s="130">
        <v>774.5</v>
      </c>
      <c r="P27" s="138">
        <v>70.4090909090909</v>
      </c>
      <c r="Q27" s="137">
        <v>6</v>
      </c>
      <c r="R27" s="105" t="s">
        <v>4</v>
      </c>
      <c r="S27" s="129">
        <v>14</v>
      </c>
      <c r="T27" s="130">
        <v>780.5</v>
      </c>
      <c r="U27" s="138">
        <v>70.95454545454545</v>
      </c>
      <c r="X27" s="105" t="s">
        <v>346</v>
      </c>
      <c r="Y27" s="143">
        <v>17</v>
      </c>
      <c r="Z27" s="130">
        <f t="shared" si="0"/>
        <v>1234</v>
      </c>
      <c r="AA27" s="131">
        <f t="shared" si="1"/>
        <v>68.55555555555556</v>
      </c>
      <c r="AB27" s="130">
        <v>627</v>
      </c>
      <c r="AC27" s="132">
        <v>70.5</v>
      </c>
      <c r="AD27" s="132">
        <v>66</v>
      </c>
      <c r="AE27" s="132">
        <v>70.5</v>
      </c>
      <c r="AF27" s="132">
        <v>65.5</v>
      </c>
      <c r="AG27" s="132">
        <v>64.5</v>
      </c>
      <c r="AH27" s="132">
        <v>67</v>
      </c>
      <c r="AI27" s="132">
        <v>67</v>
      </c>
      <c r="AJ27" s="132">
        <v>70</v>
      </c>
      <c r="AK27" s="132">
        <v>66</v>
      </c>
    </row>
    <row r="28" spans="1:21" ht="19.5" thickBot="1" thickTop="1">
      <c r="A28">
        <v>9</v>
      </c>
      <c r="B28">
        <v>3</v>
      </c>
      <c r="C28" s="144"/>
      <c r="D28" s="119" t="str">
        <f>INDEX($D$2:$D$11,A28)</f>
        <v> WEB SOCCER</v>
      </c>
      <c r="E28" s="134">
        <v>1</v>
      </c>
      <c r="F28" s="135">
        <v>66</v>
      </c>
      <c r="G28" s="120" t="str">
        <f>INDEX($D$2:$D$11,B28)</f>
        <v> I CUCCIOLI</v>
      </c>
      <c r="H28" s="134">
        <v>1</v>
      </c>
      <c r="I28" s="135">
        <v>66</v>
      </c>
      <c r="J28" s="123"/>
      <c r="L28" s="140">
        <v>2</v>
      </c>
      <c r="M28" s="105" t="s">
        <v>153</v>
      </c>
      <c r="N28" s="129">
        <v>17</v>
      </c>
      <c r="O28" s="130">
        <v>830</v>
      </c>
      <c r="P28" s="138">
        <v>75.45454545454545</v>
      </c>
      <c r="Q28" s="140">
        <v>7</v>
      </c>
      <c r="R28" s="105" t="s">
        <v>89</v>
      </c>
      <c r="S28" s="129">
        <v>14</v>
      </c>
      <c r="T28" s="130">
        <v>776</v>
      </c>
      <c r="U28" s="138">
        <v>70.54545454545455</v>
      </c>
    </row>
    <row r="29" spans="1:21" ht="18.75" thickBot="1">
      <c r="A29">
        <v>8</v>
      </c>
      <c r="B29">
        <v>4</v>
      </c>
      <c r="C29" s="144"/>
      <c r="D29" s="119" t="str">
        <f>INDEX($D$2:$D$11,A29)</f>
        <v> TORO LOCO</v>
      </c>
      <c r="E29" s="134">
        <v>0</v>
      </c>
      <c r="F29" s="136">
        <v>65</v>
      </c>
      <c r="G29" s="120" t="str">
        <f>INDEX($D$2:$D$11,B29)</f>
        <v> LES SASICCES</v>
      </c>
      <c r="H29" s="134">
        <v>0</v>
      </c>
      <c r="I29" s="135">
        <v>66.5</v>
      </c>
      <c r="J29" s="123"/>
      <c r="L29" s="140">
        <v>3</v>
      </c>
      <c r="M29" s="105" t="s">
        <v>5</v>
      </c>
      <c r="N29" s="129">
        <v>17</v>
      </c>
      <c r="O29" s="130">
        <v>790</v>
      </c>
      <c r="P29" s="138">
        <v>71.81818181818181</v>
      </c>
      <c r="Q29" s="140">
        <v>8</v>
      </c>
      <c r="R29" s="105" t="s">
        <v>0</v>
      </c>
      <c r="S29" s="129">
        <v>14</v>
      </c>
      <c r="T29" s="130">
        <v>750</v>
      </c>
      <c r="U29" s="138">
        <v>68.18181818181819</v>
      </c>
    </row>
    <row r="30" spans="1:21" ht="18.75" thickBot="1">
      <c r="A30">
        <v>7</v>
      </c>
      <c r="B30">
        <v>5</v>
      </c>
      <c r="C30" s="144"/>
      <c r="D30" s="119" t="str">
        <f>INDEX($D$2:$D$11,A30)</f>
        <v> A.C. PACO</v>
      </c>
      <c r="E30" s="134">
        <v>5</v>
      </c>
      <c r="F30" s="136">
        <v>86</v>
      </c>
      <c r="G30" s="120" t="str">
        <f>INDEX($D$2:$D$11,B30)</f>
        <v>TORMENTINO</v>
      </c>
      <c r="H30" s="134">
        <v>1</v>
      </c>
      <c r="I30" s="135">
        <v>69</v>
      </c>
      <c r="J30" s="123"/>
      <c r="L30" s="140">
        <v>4</v>
      </c>
      <c r="M30" s="105" t="s">
        <v>87</v>
      </c>
      <c r="N30" s="129">
        <v>15</v>
      </c>
      <c r="O30" s="130">
        <v>764.5</v>
      </c>
      <c r="P30" s="138">
        <v>69.5</v>
      </c>
      <c r="Q30" s="140">
        <v>9</v>
      </c>
      <c r="R30" s="105" t="s">
        <v>344</v>
      </c>
      <c r="S30" s="129">
        <v>12</v>
      </c>
      <c r="T30" s="130">
        <v>766.5</v>
      </c>
      <c r="U30" s="138">
        <v>69.68181818181819</v>
      </c>
    </row>
    <row r="31" spans="1:35" ht="18.75" thickBot="1">
      <c r="A31">
        <v>6</v>
      </c>
      <c r="B31">
        <v>10</v>
      </c>
      <c r="C31" s="144"/>
      <c r="D31" s="119" t="str">
        <f>INDEX($D$2:$D$11,A31)</f>
        <v> ALBATROS</v>
      </c>
      <c r="E31" s="134">
        <v>2</v>
      </c>
      <c r="F31" s="136">
        <v>74.5</v>
      </c>
      <c r="G31" s="120" t="str">
        <f>INDEX($D$2:$D$11,B31)</f>
        <v>NEW TIM</v>
      </c>
      <c r="H31" s="134">
        <v>2</v>
      </c>
      <c r="I31" s="135">
        <v>73.5</v>
      </c>
      <c r="J31" s="123"/>
      <c r="L31" s="141">
        <v>5</v>
      </c>
      <c r="M31" s="142" t="s">
        <v>346</v>
      </c>
      <c r="N31" s="143">
        <v>15</v>
      </c>
      <c r="O31" s="154">
        <v>763.5</v>
      </c>
      <c r="P31" s="189">
        <v>69.4090909090909</v>
      </c>
      <c r="Q31" s="141">
        <v>10</v>
      </c>
      <c r="R31" s="142" t="s">
        <v>7</v>
      </c>
      <c r="S31" s="143">
        <v>9</v>
      </c>
      <c r="T31" s="154">
        <v>729.5</v>
      </c>
      <c r="U31" s="189">
        <v>66.31818181818181</v>
      </c>
      <c r="Z31"/>
      <c r="AE31" s="132"/>
      <c r="AF31" s="132"/>
      <c r="AG31" s="132"/>
      <c r="AH31" s="132"/>
      <c r="AI31" s="109"/>
    </row>
    <row r="32" spans="3:35" ht="13.5" thickTop="1">
      <c r="C32" s="144"/>
      <c r="D32" s="145"/>
      <c r="E32" s="146"/>
      <c r="F32" s="147"/>
      <c r="G32" s="146"/>
      <c r="H32" s="146"/>
      <c r="I32" s="147"/>
      <c r="J32" s="147"/>
      <c r="L32" s="148"/>
      <c r="M32" s="148"/>
      <c r="N32" s="148"/>
      <c r="O32" s="155"/>
      <c r="P32" s="156"/>
      <c r="Q32" s="157"/>
      <c r="R32" s="157"/>
      <c r="S32" s="157"/>
      <c r="T32" s="155"/>
      <c r="W32" s="158"/>
      <c r="Z32"/>
      <c r="AE32" s="132"/>
      <c r="AF32" s="132"/>
      <c r="AG32" s="132"/>
      <c r="AH32" s="132"/>
      <c r="AI32" s="109"/>
    </row>
    <row r="33" spans="3:35" ht="15" thickBot="1">
      <c r="C33" s="144"/>
      <c r="D33" s="145"/>
      <c r="E33" s="146"/>
      <c r="F33" s="147"/>
      <c r="G33" s="146"/>
      <c r="H33" s="146"/>
      <c r="I33" s="147"/>
      <c r="J33" s="147"/>
      <c r="K33" s="159"/>
      <c r="L33" s="160"/>
      <c r="M33" s="160"/>
      <c r="N33" s="160"/>
      <c r="O33" s="155"/>
      <c r="P33" s="156"/>
      <c r="Q33" s="157"/>
      <c r="R33" s="157"/>
      <c r="S33" s="157"/>
      <c r="T33" s="155"/>
      <c r="U33" s="161"/>
      <c r="V33" s="159"/>
      <c r="Z33"/>
      <c r="AE33" s="132"/>
      <c r="AF33" s="132"/>
      <c r="AG33" s="132"/>
      <c r="AH33" s="132"/>
      <c r="AI33" s="109"/>
    </row>
    <row r="34" spans="3:35" ht="19.5" thickBot="1" thickTop="1">
      <c r="C34" s="118" t="s">
        <v>171</v>
      </c>
      <c r="D34" s="119">
        <v>39397</v>
      </c>
      <c r="E34" s="120"/>
      <c r="F34" s="121"/>
      <c r="G34" s="120"/>
      <c r="H34" s="122"/>
      <c r="I34" s="121"/>
      <c r="J34" s="123"/>
      <c r="K34" s="159"/>
      <c r="L34" s="166">
        <v>12</v>
      </c>
      <c r="M34" s="125"/>
      <c r="N34" s="126"/>
      <c r="O34" s="127"/>
      <c r="P34" s="128"/>
      <c r="Q34" s="166">
        <f>L34</f>
        <v>12</v>
      </c>
      <c r="R34" s="125"/>
      <c r="S34" s="126"/>
      <c r="T34" s="127"/>
      <c r="U34" s="128"/>
      <c r="V34" s="159"/>
      <c r="Z34"/>
      <c r="AE34" s="132"/>
      <c r="AF34" s="132"/>
      <c r="AG34" s="132"/>
      <c r="AH34" s="132"/>
      <c r="AI34" s="109"/>
    </row>
    <row r="35" spans="1:35" ht="18.75" thickBot="1">
      <c r="A35">
        <v>3</v>
      </c>
      <c r="B35">
        <v>1</v>
      </c>
      <c r="C35" s="144"/>
      <c r="D35" s="119" t="str">
        <f>INDEX($D$2:$D$11,A35)</f>
        <v> I CUCCIOLI</v>
      </c>
      <c r="E35" s="134">
        <v>3</v>
      </c>
      <c r="F35" s="135">
        <v>76.5</v>
      </c>
      <c r="G35" s="120" t="str">
        <f>INDEX($D$2:$D$11,B35)</f>
        <v>LVP</v>
      </c>
      <c r="H35" s="134">
        <v>0</v>
      </c>
      <c r="I35" s="136">
        <v>62</v>
      </c>
      <c r="J35" s="123"/>
      <c r="K35" s="159"/>
      <c r="L35" s="137">
        <v>1</v>
      </c>
      <c r="M35" s="105" t="s">
        <v>153</v>
      </c>
      <c r="N35" s="129">
        <v>18</v>
      </c>
      <c r="O35" s="130">
        <v>897.5</v>
      </c>
      <c r="P35" s="138">
        <v>74.79166666666667</v>
      </c>
      <c r="Q35" s="137">
        <v>6</v>
      </c>
      <c r="R35" s="105" t="s">
        <v>346</v>
      </c>
      <c r="S35" s="129">
        <v>16</v>
      </c>
      <c r="T35" s="130">
        <v>834</v>
      </c>
      <c r="U35" s="138">
        <v>69.5</v>
      </c>
      <c r="V35" s="159"/>
      <c r="Z35"/>
      <c r="AE35" s="132"/>
      <c r="AF35" s="132"/>
      <c r="AG35" s="132"/>
      <c r="AH35" s="132"/>
      <c r="AI35" s="109"/>
    </row>
    <row r="36" spans="1:35" ht="18.75" thickBot="1">
      <c r="A36">
        <v>7</v>
      </c>
      <c r="B36">
        <v>6</v>
      </c>
      <c r="C36" s="144"/>
      <c r="D36" s="119" t="str">
        <f>INDEX($D$2:$D$11,A36)</f>
        <v> A.C. PACO</v>
      </c>
      <c r="E36" s="134">
        <v>2</v>
      </c>
      <c r="F36" s="135">
        <v>74.5</v>
      </c>
      <c r="G36" s="120" t="str">
        <f>INDEX($D$2:$D$11,B36)</f>
        <v> ALBATROS</v>
      </c>
      <c r="H36" s="165">
        <v>0</v>
      </c>
      <c r="I36" s="135">
        <v>63.5</v>
      </c>
      <c r="J36" s="123"/>
      <c r="K36" s="159"/>
      <c r="L36" s="140">
        <v>2</v>
      </c>
      <c r="M36" s="105" t="s">
        <v>87</v>
      </c>
      <c r="N36" s="129">
        <v>18</v>
      </c>
      <c r="O36" s="130">
        <v>839</v>
      </c>
      <c r="P36" s="138">
        <v>69.91666666666667</v>
      </c>
      <c r="Q36" s="140">
        <v>7</v>
      </c>
      <c r="R36" s="105" t="s">
        <v>344</v>
      </c>
      <c r="S36" s="129">
        <v>15</v>
      </c>
      <c r="T36" s="130">
        <v>841</v>
      </c>
      <c r="U36" s="138">
        <v>70.08333333333333</v>
      </c>
      <c r="V36" s="159"/>
      <c r="Z36"/>
      <c r="AE36" s="132"/>
      <c r="AF36" s="132"/>
      <c r="AG36" s="132"/>
      <c r="AH36" s="132"/>
      <c r="AI36" s="109"/>
    </row>
    <row r="37" spans="1:35" ht="18.75" thickBot="1">
      <c r="A37">
        <v>5</v>
      </c>
      <c r="B37">
        <v>8</v>
      </c>
      <c r="C37" s="144"/>
      <c r="D37" s="119" t="str">
        <f>INDEX($D$2:$D$11,A37)</f>
        <v>TORMENTINO</v>
      </c>
      <c r="E37" s="134">
        <v>2</v>
      </c>
      <c r="F37" s="136">
        <v>74.5</v>
      </c>
      <c r="G37" s="120" t="str">
        <f>INDEX($D$2:$D$11,B37)</f>
        <v> TORO LOCO</v>
      </c>
      <c r="H37" s="165">
        <v>1</v>
      </c>
      <c r="I37" s="135">
        <v>68.5</v>
      </c>
      <c r="J37" s="123"/>
      <c r="K37" s="159"/>
      <c r="L37" s="140">
        <v>3</v>
      </c>
      <c r="M37" s="105" t="s">
        <v>2</v>
      </c>
      <c r="N37" s="129">
        <v>18</v>
      </c>
      <c r="O37" s="130">
        <v>836.5</v>
      </c>
      <c r="P37" s="138">
        <v>69.70833333333333</v>
      </c>
      <c r="Q37" s="140">
        <v>8</v>
      </c>
      <c r="R37" s="105" t="s">
        <v>0</v>
      </c>
      <c r="S37" s="129">
        <v>15</v>
      </c>
      <c r="T37" s="130">
        <v>821</v>
      </c>
      <c r="U37" s="138">
        <v>68.41666666666667</v>
      </c>
      <c r="V37" s="159"/>
      <c r="Z37"/>
      <c r="AE37" s="132"/>
      <c r="AF37" s="132"/>
      <c r="AG37" s="132"/>
      <c r="AH37" s="132"/>
      <c r="AI37" s="109"/>
    </row>
    <row r="38" spans="1:35" ht="18.75" thickBot="1">
      <c r="A38">
        <v>4</v>
      </c>
      <c r="B38">
        <v>9</v>
      </c>
      <c r="C38" s="144"/>
      <c r="D38" s="119" t="str">
        <f>INDEX($D$2:$D$11,A38)</f>
        <v> LES SASICCES</v>
      </c>
      <c r="E38" s="134">
        <v>1</v>
      </c>
      <c r="F38" s="136">
        <v>68.5</v>
      </c>
      <c r="G38" s="120" t="str">
        <f>INDEX($D$2:$D$11,B38)</f>
        <v> WEB SOCCER</v>
      </c>
      <c r="H38" s="165">
        <v>1</v>
      </c>
      <c r="I38" s="135">
        <v>70.5</v>
      </c>
      <c r="J38" s="123"/>
      <c r="K38" s="159"/>
      <c r="L38" s="140">
        <v>4</v>
      </c>
      <c r="M38" s="105" t="s">
        <v>5</v>
      </c>
      <c r="N38" s="129">
        <v>17</v>
      </c>
      <c r="O38" s="130">
        <v>858.5</v>
      </c>
      <c r="P38" s="138">
        <v>71.54166666666667</v>
      </c>
      <c r="Q38" s="140">
        <v>9</v>
      </c>
      <c r="R38" s="105" t="s">
        <v>89</v>
      </c>
      <c r="S38" s="129">
        <v>14</v>
      </c>
      <c r="T38" s="130">
        <v>839.5</v>
      </c>
      <c r="U38" s="138">
        <v>69.95833333333333</v>
      </c>
      <c r="V38" s="159"/>
      <c r="Z38"/>
      <c r="AE38" s="132"/>
      <c r="AF38" s="132"/>
      <c r="AG38" s="132"/>
      <c r="AH38" s="132"/>
      <c r="AI38" s="109"/>
    </row>
    <row r="39" spans="1:35" ht="18.75" thickBot="1">
      <c r="A39">
        <v>2</v>
      </c>
      <c r="B39">
        <v>10</v>
      </c>
      <c r="C39" s="144"/>
      <c r="D39" s="119" t="str">
        <f>INDEX($D$2:$D$11,A39)</f>
        <v>GEPPETTOS</v>
      </c>
      <c r="E39" s="134">
        <v>1</v>
      </c>
      <c r="F39" s="136">
        <v>71</v>
      </c>
      <c r="G39" s="120" t="str">
        <f>INDEX($D$2:$D$11,B39)</f>
        <v>NEW TIM</v>
      </c>
      <c r="H39" s="165">
        <v>1</v>
      </c>
      <c r="I39" s="135">
        <v>67.5</v>
      </c>
      <c r="J39" s="123"/>
      <c r="K39" s="159"/>
      <c r="L39" s="141">
        <v>5</v>
      </c>
      <c r="M39" s="142" t="s">
        <v>4</v>
      </c>
      <c r="N39" s="143">
        <v>17</v>
      </c>
      <c r="O39" s="154">
        <v>857</v>
      </c>
      <c r="P39" s="189">
        <v>71.41666666666667</v>
      </c>
      <c r="Q39" s="141">
        <v>10</v>
      </c>
      <c r="R39" s="142" t="s">
        <v>7</v>
      </c>
      <c r="S39" s="143">
        <v>10</v>
      </c>
      <c r="T39" s="154">
        <v>798</v>
      </c>
      <c r="U39" s="189">
        <v>66.5</v>
      </c>
      <c r="V39" s="159"/>
      <c r="Z39"/>
      <c r="AE39" s="132"/>
      <c r="AF39" s="132"/>
      <c r="AG39" s="132"/>
      <c r="AH39" s="132"/>
      <c r="AI39" s="109"/>
    </row>
    <row r="40" spans="3:35" ht="15" thickTop="1">
      <c r="C40" s="144"/>
      <c r="D40" s="145"/>
      <c r="E40" s="146"/>
      <c r="F40" s="147"/>
      <c r="G40" s="146"/>
      <c r="H40" s="146"/>
      <c r="I40" s="147"/>
      <c r="J40" s="147"/>
      <c r="K40" s="159"/>
      <c r="L40" s="160"/>
      <c r="M40" s="160"/>
      <c r="N40" s="160"/>
      <c r="O40" s="155"/>
      <c r="P40" s="156"/>
      <c r="Q40" s="157"/>
      <c r="R40" s="157"/>
      <c r="S40" s="157"/>
      <c r="T40" s="155"/>
      <c r="U40" s="161"/>
      <c r="V40" s="159"/>
      <c r="Z40"/>
      <c r="AE40" s="132"/>
      <c r="AF40" s="132"/>
      <c r="AG40" s="132"/>
      <c r="AH40" s="132"/>
      <c r="AI40" s="109"/>
    </row>
    <row r="41" spans="3:26" ht="15" thickBot="1">
      <c r="C41" s="144"/>
      <c r="D41" s="145"/>
      <c r="E41" s="146"/>
      <c r="F41" s="147"/>
      <c r="G41" s="146"/>
      <c r="H41" s="146"/>
      <c r="I41" s="147"/>
      <c r="J41" s="147"/>
      <c r="K41" s="159"/>
      <c r="L41" s="160"/>
      <c r="M41" s="160"/>
      <c r="N41" s="160"/>
      <c r="O41" s="155"/>
      <c r="P41" s="156"/>
      <c r="Q41" s="157"/>
      <c r="R41" s="157"/>
      <c r="S41" s="157"/>
      <c r="T41" s="155"/>
      <c r="U41" s="161"/>
      <c r="V41" s="159"/>
      <c r="Z41"/>
    </row>
    <row r="42" spans="3:30" ht="19.5" thickBot="1" thickTop="1">
      <c r="C42" s="118" t="s">
        <v>172</v>
      </c>
      <c r="D42" s="119">
        <v>39411</v>
      </c>
      <c r="E42" s="120"/>
      <c r="F42" s="121"/>
      <c r="G42" s="120"/>
      <c r="H42" s="122"/>
      <c r="I42" s="121"/>
      <c r="J42" s="123"/>
      <c r="K42" s="159"/>
      <c r="L42" s="166">
        <v>13</v>
      </c>
      <c r="M42" s="125"/>
      <c r="N42" s="126"/>
      <c r="O42" s="127"/>
      <c r="P42" s="128"/>
      <c r="Q42" s="166">
        <f>L42</f>
        <v>13</v>
      </c>
      <c r="R42" s="125"/>
      <c r="S42" s="126"/>
      <c r="T42" s="127"/>
      <c r="U42" s="128"/>
      <c r="V42" s="159"/>
      <c r="Z42"/>
      <c r="AD42" s="164"/>
    </row>
    <row r="43" spans="1:30" ht="18.75" thickBot="1">
      <c r="A43">
        <v>2</v>
      </c>
      <c r="B43">
        <v>3</v>
      </c>
      <c r="C43" s="144"/>
      <c r="D43" s="119" t="str">
        <f>INDEX($D$2:$D$11,A43)</f>
        <v>GEPPETTOS</v>
      </c>
      <c r="E43" s="134">
        <v>5</v>
      </c>
      <c r="F43" s="135">
        <v>82.5</v>
      </c>
      <c r="G43" s="120" t="str">
        <f>INDEX($D$2:$D$11,B43)</f>
        <v> I CUCCIOLI</v>
      </c>
      <c r="H43" s="134">
        <v>1</v>
      </c>
      <c r="I43" s="136">
        <v>66</v>
      </c>
      <c r="J43" s="123"/>
      <c r="K43" s="159"/>
      <c r="L43" s="137">
        <v>1</v>
      </c>
      <c r="M43" s="105" t="s">
        <v>87</v>
      </c>
      <c r="N43" s="129">
        <v>21</v>
      </c>
      <c r="O43" s="130">
        <v>908.5</v>
      </c>
      <c r="P43" s="138">
        <v>69.88461538461539</v>
      </c>
      <c r="Q43" s="137">
        <v>6</v>
      </c>
      <c r="R43" s="105" t="s">
        <v>4</v>
      </c>
      <c r="S43" s="129">
        <v>17</v>
      </c>
      <c r="T43" s="130">
        <v>923</v>
      </c>
      <c r="U43" s="138">
        <v>71</v>
      </c>
      <c r="V43" s="159"/>
      <c r="Z43"/>
      <c r="AD43" s="164"/>
    </row>
    <row r="44" spans="1:30" ht="18.75" thickBot="1">
      <c r="A44">
        <v>1</v>
      </c>
      <c r="B44">
        <v>4</v>
      </c>
      <c r="C44" s="144"/>
      <c r="D44" s="119" t="str">
        <f>INDEX($D$2:$D$11,A44)</f>
        <v>LVP</v>
      </c>
      <c r="E44" s="134">
        <v>1</v>
      </c>
      <c r="F44" s="135">
        <v>67</v>
      </c>
      <c r="G44" s="120" t="str">
        <f>INDEX($D$2:$D$11,B44)</f>
        <v> LES SASICCES</v>
      </c>
      <c r="H44" s="165">
        <v>0</v>
      </c>
      <c r="I44" s="135">
        <v>63</v>
      </c>
      <c r="J44" s="123"/>
      <c r="K44" s="159"/>
      <c r="L44" s="140">
        <v>2</v>
      </c>
      <c r="M44" s="105" t="s">
        <v>2</v>
      </c>
      <c r="N44" s="129">
        <v>21</v>
      </c>
      <c r="O44" s="130">
        <v>903.5</v>
      </c>
      <c r="P44" s="138">
        <v>69.5</v>
      </c>
      <c r="Q44" s="140">
        <v>7</v>
      </c>
      <c r="R44" s="105" t="s">
        <v>346</v>
      </c>
      <c r="S44" s="129">
        <v>16</v>
      </c>
      <c r="T44" s="130">
        <v>899.5</v>
      </c>
      <c r="U44" s="138">
        <v>69.1923076923077</v>
      </c>
      <c r="V44" s="159"/>
      <c r="Z44"/>
      <c r="AD44" s="164"/>
    </row>
    <row r="45" spans="1:30" ht="18.75" thickBot="1">
      <c r="A45">
        <v>9</v>
      </c>
      <c r="B45">
        <v>5</v>
      </c>
      <c r="C45" s="144"/>
      <c r="D45" s="119" t="str">
        <f>INDEX($D$2:$D$11,A45)</f>
        <v> WEB SOCCER</v>
      </c>
      <c r="E45" s="134">
        <v>0</v>
      </c>
      <c r="F45" s="136">
        <v>65.5</v>
      </c>
      <c r="G45" s="120" t="str">
        <f>INDEX($D$2:$D$11,B45)</f>
        <v>TORMENTINO</v>
      </c>
      <c r="H45" s="165">
        <v>1</v>
      </c>
      <c r="I45" s="135">
        <v>69.5</v>
      </c>
      <c r="J45" s="123"/>
      <c r="K45" s="159"/>
      <c r="L45" s="140">
        <v>3</v>
      </c>
      <c r="M45" s="105" t="s">
        <v>5</v>
      </c>
      <c r="N45" s="129">
        <v>20</v>
      </c>
      <c r="O45" s="130">
        <v>944</v>
      </c>
      <c r="P45" s="138">
        <v>72.61538461538461</v>
      </c>
      <c r="Q45" s="140">
        <v>8</v>
      </c>
      <c r="R45" s="105" t="s">
        <v>344</v>
      </c>
      <c r="S45" s="129">
        <v>16</v>
      </c>
      <c r="T45" s="130">
        <v>902</v>
      </c>
      <c r="U45" s="138">
        <v>69.38461538461539</v>
      </c>
      <c r="V45" s="159"/>
      <c r="Z45"/>
      <c r="AD45" s="164"/>
    </row>
    <row r="46" spans="1:30" ht="18.75" thickBot="1">
      <c r="A46">
        <v>8</v>
      </c>
      <c r="B46">
        <v>6</v>
      </c>
      <c r="C46" s="144"/>
      <c r="D46" s="119" t="str">
        <f>INDEX($D$2:$D$11,A46)</f>
        <v> TORO LOCO</v>
      </c>
      <c r="E46" s="134">
        <v>5</v>
      </c>
      <c r="F46" s="136">
        <v>85.5</v>
      </c>
      <c r="G46" s="120" t="str">
        <f>INDEX($D$2:$D$11,B46)</f>
        <v> ALBATROS</v>
      </c>
      <c r="H46" s="165">
        <v>1</v>
      </c>
      <c r="I46" s="135">
        <v>69</v>
      </c>
      <c r="J46" s="123"/>
      <c r="K46" s="159"/>
      <c r="L46" s="140">
        <v>4</v>
      </c>
      <c r="M46" s="105" t="s">
        <v>153</v>
      </c>
      <c r="N46" s="129">
        <v>19</v>
      </c>
      <c r="O46" s="130">
        <v>959</v>
      </c>
      <c r="P46" s="138">
        <v>73.76923076923077</v>
      </c>
      <c r="Q46" s="140">
        <v>9</v>
      </c>
      <c r="R46" s="105" t="s">
        <v>89</v>
      </c>
      <c r="S46" s="129">
        <v>14</v>
      </c>
      <c r="T46" s="130">
        <v>908.5</v>
      </c>
      <c r="U46" s="138">
        <v>69.88461538461539</v>
      </c>
      <c r="V46" s="159"/>
      <c r="Z46"/>
      <c r="AD46" s="164"/>
    </row>
    <row r="47" spans="1:30" ht="18.75" thickBot="1">
      <c r="A47">
        <v>10</v>
      </c>
      <c r="B47">
        <v>7</v>
      </c>
      <c r="C47" s="144"/>
      <c r="D47" s="119" t="str">
        <f>INDEX($D$2:$D$11,A47)</f>
        <v>NEW TIM</v>
      </c>
      <c r="E47" s="134">
        <v>1</v>
      </c>
      <c r="F47" s="136">
        <v>61.5</v>
      </c>
      <c r="G47" s="120" t="str">
        <f>INDEX($D$2:$D$11,B47)</f>
        <v> A.C. PACO</v>
      </c>
      <c r="H47" s="165">
        <v>1</v>
      </c>
      <c r="I47" s="135">
        <v>61</v>
      </c>
      <c r="J47" s="123"/>
      <c r="K47" s="159"/>
      <c r="L47" s="141">
        <v>5</v>
      </c>
      <c r="M47" s="142" t="s">
        <v>0</v>
      </c>
      <c r="N47" s="143">
        <v>18</v>
      </c>
      <c r="O47" s="154">
        <v>903.5</v>
      </c>
      <c r="P47" s="189">
        <v>69.5</v>
      </c>
      <c r="Q47" s="141">
        <v>10</v>
      </c>
      <c r="R47" s="142" t="s">
        <v>7</v>
      </c>
      <c r="S47" s="143">
        <v>10</v>
      </c>
      <c r="T47" s="154">
        <v>861</v>
      </c>
      <c r="U47" s="189">
        <v>66.23076923076923</v>
      </c>
      <c r="V47" s="159"/>
      <c r="Z47"/>
      <c r="AD47" s="164"/>
    </row>
    <row r="48" spans="3:30" ht="15" thickTop="1">
      <c r="C48" s="144"/>
      <c r="D48" s="145"/>
      <c r="E48" s="146"/>
      <c r="F48" s="147"/>
      <c r="G48" s="146"/>
      <c r="H48" s="146"/>
      <c r="I48" s="147"/>
      <c r="J48" s="147"/>
      <c r="K48" s="159"/>
      <c r="L48" s="160"/>
      <c r="M48" s="160"/>
      <c r="N48" s="160"/>
      <c r="O48" s="155"/>
      <c r="P48" s="156"/>
      <c r="Q48" s="157"/>
      <c r="R48" s="157"/>
      <c r="S48" s="157"/>
      <c r="T48" s="155"/>
      <c r="U48" s="161"/>
      <c r="V48" s="159"/>
      <c r="Z48"/>
      <c r="AD48" s="164"/>
    </row>
    <row r="49" spans="3:30" ht="15" thickBot="1">
      <c r="C49" s="144"/>
      <c r="D49" s="145"/>
      <c r="E49" s="146"/>
      <c r="F49" s="147"/>
      <c r="G49" s="146"/>
      <c r="H49" s="146"/>
      <c r="I49" s="147"/>
      <c r="J49" s="147"/>
      <c r="K49" s="159"/>
      <c r="L49" s="160"/>
      <c r="M49" s="160"/>
      <c r="N49" s="160"/>
      <c r="O49" s="155"/>
      <c r="P49" s="156"/>
      <c r="Q49" s="157"/>
      <c r="R49" s="157"/>
      <c r="S49" s="157"/>
      <c r="T49" s="155"/>
      <c r="U49" s="161"/>
      <c r="V49" s="159"/>
      <c r="Z49"/>
      <c r="AD49" s="164"/>
    </row>
    <row r="50" spans="3:30" ht="19.5" thickBot="1" thickTop="1">
      <c r="C50" s="118" t="s">
        <v>173</v>
      </c>
      <c r="D50" s="119">
        <v>39418</v>
      </c>
      <c r="E50" s="120"/>
      <c r="F50" s="121"/>
      <c r="G50" s="120"/>
      <c r="H50" s="122"/>
      <c r="I50" s="121"/>
      <c r="J50" s="123"/>
      <c r="K50" s="159"/>
      <c r="L50" s="166">
        <v>14</v>
      </c>
      <c r="M50" s="125"/>
      <c r="N50" s="126"/>
      <c r="O50" s="127"/>
      <c r="P50" s="128"/>
      <c r="Q50" s="166">
        <f>L50</f>
        <v>14</v>
      </c>
      <c r="R50" s="125"/>
      <c r="S50" s="126"/>
      <c r="T50" s="127"/>
      <c r="U50" s="128"/>
      <c r="V50" s="159"/>
      <c r="Z50"/>
      <c r="AD50" s="164"/>
    </row>
    <row r="51" spans="1:30" ht="18.75" thickBot="1">
      <c r="A51">
        <v>5</v>
      </c>
      <c r="B51">
        <v>1</v>
      </c>
      <c r="C51" s="144"/>
      <c r="D51" s="119" t="str">
        <f>INDEX($D$2:$D$11,A51)</f>
        <v>TORMENTINO</v>
      </c>
      <c r="E51" s="134">
        <v>2</v>
      </c>
      <c r="F51" s="135">
        <v>73</v>
      </c>
      <c r="G51" s="120" t="str">
        <f>INDEX($D$2:$D$11,B51)</f>
        <v>LVP</v>
      </c>
      <c r="H51" s="134">
        <v>0</v>
      </c>
      <c r="I51" s="136">
        <v>61</v>
      </c>
      <c r="J51" s="123"/>
      <c r="K51" s="159"/>
      <c r="L51" s="137">
        <v>1</v>
      </c>
      <c r="M51" s="105" t="s">
        <v>87</v>
      </c>
      <c r="N51" s="129">
        <v>24</v>
      </c>
      <c r="O51" s="130">
        <v>981.5</v>
      </c>
      <c r="P51" s="131">
        <v>70.10714285714286</v>
      </c>
      <c r="Q51" s="137">
        <v>6</v>
      </c>
      <c r="R51" s="105" t="s">
        <v>4</v>
      </c>
      <c r="S51" s="129">
        <v>18</v>
      </c>
      <c r="T51" s="130">
        <v>991.5</v>
      </c>
      <c r="U51" s="138">
        <v>70.82142857142857</v>
      </c>
      <c r="V51" s="159"/>
      <c r="Z51"/>
      <c r="AD51" s="164"/>
    </row>
    <row r="52" spans="1:26" ht="18.75" thickBot="1">
      <c r="A52">
        <v>4</v>
      </c>
      <c r="B52">
        <v>2</v>
      </c>
      <c r="C52" s="144"/>
      <c r="D52" s="119" t="str">
        <f>INDEX($D$2:$D$11,A52)</f>
        <v> LES SASICCES</v>
      </c>
      <c r="E52" s="134">
        <v>1</v>
      </c>
      <c r="F52" s="135">
        <v>72</v>
      </c>
      <c r="G52" s="120" t="str">
        <f>INDEX($D$2:$D$11,B52)</f>
        <v>GEPPETTOS</v>
      </c>
      <c r="H52" s="134">
        <v>1</v>
      </c>
      <c r="I52" s="135">
        <v>69</v>
      </c>
      <c r="J52" s="123"/>
      <c r="K52" s="159"/>
      <c r="L52" s="140">
        <v>2</v>
      </c>
      <c r="M52" s="105" t="s">
        <v>5</v>
      </c>
      <c r="N52" s="129">
        <v>21</v>
      </c>
      <c r="O52" s="130">
        <v>1011</v>
      </c>
      <c r="P52" s="131">
        <v>72.21428571428571</v>
      </c>
      <c r="Q52" s="140">
        <v>7</v>
      </c>
      <c r="R52" s="105" t="s">
        <v>89</v>
      </c>
      <c r="S52" s="129">
        <v>17</v>
      </c>
      <c r="T52" s="130">
        <v>995</v>
      </c>
      <c r="U52" s="138">
        <v>71.07142857142857</v>
      </c>
      <c r="V52" s="159"/>
      <c r="Z52"/>
    </row>
    <row r="53" spans="1:26" ht="18.75" thickBot="1">
      <c r="A53">
        <v>7</v>
      </c>
      <c r="B53">
        <v>8</v>
      </c>
      <c r="C53" s="144"/>
      <c r="D53" s="119" t="str">
        <f>INDEX($D$2:$D$11,A53)</f>
        <v> A.C. PACO</v>
      </c>
      <c r="E53" s="134">
        <v>1</v>
      </c>
      <c r="F53" s="136">
        <v>70.5</v>
      </c>
      <c r="G53" s="120" t="str">
        <f>INDEX($D$2:$D$11,B53)</f>
        <v> TORO LOCO</v>
      </c>
      <c r="H53" s="134">
        <v>1</v>
      </c>
      <c r="I53" s="135">
        <v>67</v>
      </c>
      <c r="J53" s="123"/>
      <c r="K53" s="159"/>
      <c r="L53" s="140">
        <v>3</v>
      </c>
      <c r="M53" s="105" t="s">
        <v>2</v>
      </c>
      <c r="N53" s="129">
        <v>21</v>
      </c>
      <c r="O53" s="130">
        <v>964.5</v>
      </c>
      <c r="P53" s="131">
        <v>68.89285714285714</v>
      </c>
      <c r="Q53" s="140">
        <v>8</v>
      </c>
      <c r="R53" s="105" t="s">
        <v>344</v>
      </c>
      <c r="S53" s="129">
        <v>17</v>
      </c>
      <c r="T53" s="130">
        <v>972.5</v>
      </c>
      <c r="U53" s="138">
        <v>69.46428571428571</v>
      </c>
      <c r="V53" s="159"/>
      <c r="Z53"/>
    </row>
    <row r="54" spans="1:26" ht="18.75" thickBot="1">
      <c r="A54">
        <v>6</v>
      </c>
      <c r="B54">
        <v>9</v>
      </c>
      <c r="C54" s="144"/>
      <c r="D54" s="119" t="str">
        <f>INDEX($D$2:$D$11,A54)</f>
        <v> ALBATROS</v>
      </c>
      <c r="E54" s="134">
        <v>5</v>
      </c>
      <c r="F54" s="136">
        <v>86.5</v>
      </c>
      <c r="G54" s="120" t="str">
        <f>INDEX($D$2:$D$11,B54)</f>
        <v> WEB SOCCER</v>
      </c>
      <c r="H54" s="134">
        <v>0</v>
      </c>
      <c r="I54" s="135">
        <v>64.5</v>
      </c>
      <c r="J54" s="123"/>
      <c r="K54" s="159"/>
      <c r="L54" s="140">
        <v>4</v>
      </c>
      <c r="M54" s="101" t="s">
        <v>153</v>
      </c>
      <c r="N54" s="129">
        <v>20</v>
      </c>
      <c r="O54" s="130">
        <v>1029</v>
      </c>
      <c r="P54" s="131">
        <v>73.5</v>
      </c>
      <c r="Q54" s="140">
        <v>9</v>
      </c>
      <c r="R54" s="105" t="s">
        <v>346</v>
      </c>
      <c r="S54" s="129">
        <v>16</v>
      </c>
      <c r="T54" s="130">
        <v>964</v>
      </c>
      <c r="U54" s="138">
        <v>68.85714285714286</v>
      </c>
      <c r="V54" s="159"/>
      <c r="Z54"/>
    </row>
    <row r="55" spans="1:26" ht="18.75" thickBot="1">
      <c r="A55">
        <v>3</v>
      </c>
      <c r="B55">
        <v>10</v>
      </c>
      <c r="C55" s="144"/>
      <c r="D55" s="119" t="str">
        <f>INDEX($D$2:$D$11,A55)</f>
        <v> I CUCCIOLI</v>
      </c>
      <c r="E55" s="134">
        <v>1</v>
      </c>
      <c r="F55" s="136">
        <v>68.5</v>
      </c>
      <c r="G55" s="120" t="str">
        <f>INDEX($D$2:$D$11,B55)</f>
        <v>NEW TIM</v>
      </c>
      <c r="H55" s="134">
        <v>1</v>
      </c>
      <c r="I55" s="135">
        <v>70</v>
      </c>
      <c r="J55" s="123"/>
      <c r="K55" s="159"/>
      <c r="L55" s="141">
        <v>5</v>
      </c>
      <c r="M55" s="105" t="s">
        <v>0</v>
      </c>
      <c r="N55" s="129">
        <v>19</v>
      </c>
      <c r="O55" s="130">
        <v>972.5</v>
      </c>
      <c r="P55" s="131">
        <v>69.46428571428571</v>
      </c>
      <c r="Q55" s="141">
        <v>10</v>
      </c>
      <c r="R55" s="142" t="s">
        <v>7</v>
      </c>
      <c r="S55" s="143">
        <v>11</v>
      </c>
      <c r="T55" s="154">
        <v>933</v>
      </c>
      <c r="U55" s="189">
        <v>66.64285714285714</v>
      </c>
      <c r="V55" s="159"/>
      <c r="Z55"/>
    </row>
    <row r="56" spans="3:26" ht="15" thickTop="1">
      <c r="C56" s="144"/>
      <c r="D56" s="145"/>
      <c r="E56" s="146"/>
      <c r="F56" s="147"/>
      <c r="G56" s="146"/>
      <c r="H56" s="146"/>
      <c r="I56" s="147"/>
      <c r="J56" s="147"/>
      <c r="K56" s="159"/>
      <c r="L56" s="160"/>
      <c r="M56"/>
      <c r="N56"/>
      <c r="P56" s="99"/>
      <c r="Q56" s="157"/>
      <c r="R56" s="157"/>
      <c r="S56" s="157"/>
      <c r="T56" s="155"/>
      <c r="U56" s="161"/>
      <c r="V56" s="159"/>
      <c r="Z56"/>
    </row>
    <row r="57" spans="3:26" ht="15" thickBot="1">
      <c r="C57" s="144"/>
      <c r="D57" s="145"/>
      <c r="E57" s="146"/>
      <c r="F57" s="147"/>
      <c r="G57" s="146"/>
      <c r="H57" s="146"/>
      <c r="I57" s="147"/>
      <c r="J57" s="147"/>
      <c r="K57" s="159"/>
      <c r="L57" s="160"/>
      <c r="M57"/>
      <c r="N57"/>
      <c r="P57" s="99"/>
      <c r="Q57" s="157"/>
      <c r="R57" s="157"/>
      <c r="S57" s="157"/>
      <c r="T57" s="155"/>
      <c r="U57" s="161"/>
      <c r="V57" s="159"/>
      <c r="Z57"/>
    </row>
    <row r="58" spans="3:26" ht="19.5" thickBot="1" thickTop="1">
      <c r="C58" s="118" t="s">
        <v>174</v>
      </c>
      <c r="D58" s="119">
        <v>39425</v>
      </c>
      <c r="E58" s="120"/>
      <c r="F58" s="121"/>
      <c r="G58" s="120"/>
      <c r="H58" s="122"/>
      <c r="I58" s="121"/>
      <c r="J58" s="123"/>
      <c r="K58" s="159"/>
      <c r="L58" s="166">
        <v>15</v>
      </c>
      <c r="M58" s="125"/>
      <c r="N58" s="126"/>
      <c r="O58" s="127"/>
      <c r="P58" s="128"/>
      <c r="Q58" s="166">
        <f>L58</f>
        <v>15</v>
      </c>
      <c r="R58" s="125"/>
      <c r="S58" s="126"/>
      <c r="T58" s="127"/>
      <c r="U58" s="128"/>
      <c r="V58" s="159"/>
      <c r="Z58"/>
    </row>
    <row r="59" spans="1:26" ht="18.75" thickBot="1">
      <c r="A59">
        <v>3</v>
      </c>
      <c r="B59">
        <v>4</v>
      </c>
      <c r="C59" s="144"/>
      <c r="D59" s="119" t="str">
        <f>INDEX($D$2:$D$11,A59)</f>
        <v> I CUCCIOLI</v>
      </c>
      <c r="E59" s="134">
        <v>0</v>
      </c>
      <c r="F59" s="135">
        <v>63.5</v>
      </c>
      <c r="G59" s="120" t="str">
        <f>INDEX($D$2:$D$11,B59)</f>
        <v> LES SASICCES</v>
      </c>
      <c r="H59" s="134">
        <v>3</v>
      </c>
      <c r="I59" s="136">
        <v>76</v>
      </c>
      <c r="J59" s="123"/>
      <c r="K59" s="159"/>
      <c r="L59" s="137">
        <v>1</v>
      </c>
      <c r="M59" s="105" t="s">
        <v>5</v>
      </c>
      <c r="N59" s="129">
        <v>24</v>
      </c>
      <c r="O59" s="130">
        <v>1088</v>
      </c>
      <c r="P59" s="138">
        <v>72.53333333333333</v>
      </c>
      <c r="Q59" s="137">
        <v>6</v>
      </c>
      <c r="R59" s="105" t="s">
        <v>89</v>
      </c>
      <c r="S59" s="129">
        <v>20</v>
      </c>
      <c r="T59" s="130">
        <v>1071</v>
      </c>
      <c r="U59" s="138">
        <v>71.4</v>
      </c>
      <c r="V59" s="159"/>
      <c r="Z59"/>
    </row>
    <row r="60" spans="1:26" ht="18.75" thickBot="1">
      <c r="A60">
        <v>2</v>
      </c>
      <c r="B60">
        <v>5</v>
      </c>
      <c r="C60" s="144"/>
      <c r="D60" s="119" t="str">
        <f>INDEX($D$2:$D$11,A60)</f>
        <v>GEPPETTOS</v>
      </c>
      <c r="E60" s="134">
        <v>4</v>
      </c>
      <c r="F60" s="135">
        <v>78.5</v>
      </c>
      <c r="G60" s="120" t="str">
        <f>INDEX($D$2:$D$11,B60)</f>
        <v>TORMENTINO</v>
      </c>
      <c r="H60" s="134">
        <v>1</v>
      </c>
      <c r="I60" s="135">
        <v>66.5</v>
      </c>
      <c r="J60" s="123"/>
      <c r="K60" s="169"/>
      <c r="L60" s="140">
        <v>2</v>
      </c>
      <c r="M60" s="105" t="s">
        <v>87</v>
      </c>
      <c r="N60" s="129">
        <v>24</v>
      </c>
      <c r="O60" s="130">
        <v>1048</v>
      </c>
      <c r="P60" s="138">
        <v>69.86666666666666</v>
      </c>
      <c r="Q60" s="140">
        <v>7</v>
      </c>
      <c r="R60" s="105" t="s">
        <v>4</v>
      </c>
      <c r="S60" s="129">
        <v>18</v>
      </c>
      <c r="T60" s="130">
        <v>1055</v>
      </c>
      <c r="U60" s="138">
        <v>70.33333333333333</v>
      </c>
      <c r="V60" s="169"/>
      <c r="Z60"/>
    </row>
    <row r="61" spans="1:26" ht="18.75" thickBot="1">
      <c r="A61">
        <v>1</v>
      </c>
      <c r="B61">
        <v>6</v>
      </c>
      <c r="C61" s="144"/>
      <c r="D61" s="119" t="str">
        <f>INDEX($D$2:$D$11,A61)</f>
        <v>LVP</v>
      </c>
      <c r="E61" s="134">
        <v>1</v>
      </c>
      <c r="F61" s="136">
        <v>68.5</v>
      </c>
      <c r="G61" s="120" t="str">
        <f>INDEX($D$2:$D$11,B61)</f>
        <v> ALBATROS</v>
      </c>
      <c r="H61" s="134">
        <v>2</v>
      </c>
      <c r="I61" s="135">
        <v>76</v>
      </c>
      <c r="J61" s="123"/>
      <c r="K61" s="169"/>
      <c r="L61" s="140">
        <v>3</v>
      </c>
      <c r="M61" s="105" t="s">
        <v>0</v>
      </c>
      <c r="N61" s="129">
        <v>22</v>
      </c>
      <c r="O61" s="130">
        <v>1051</v>
      </c>
      <c r="P61" s="138">
        <v>70.06666666666666</v>
      </c>
      <c r="Q61" s="140">
        <v>8</v>
      </c>
      <c r="R61" s="105" t="s">
        <v>344</v>
      </c>
      <c r="S61" s="129">
        <v>18</v>
      </c>
      <c r="T61" s="130">
        <v>1040</v>
      </c>
      <c r="U61" s="138">
        <v>69.33333333333333</v>
      </c>
      <c r="V61" s="169"/>
      <c r="Z61"/>
    </row>
    <row r="62" spans="1:26" ht="18.75" thickBot="1">
      <c r="A62">
        <v>9</v>
      </c>
      <c r="B62">
        <v>7</v>
      </c>
      <c r="C62" s="144"/>
      <c r="D62" s="119" t="str">
        <f>INDEX($D$2:$D$11,A62)</f>
        <v> WEB SOCCER</v>
      </c>
      <c r="E62" s="134">
        <v>1</v>
      </c>
      <c r="F62" s="136">
        <v>67</v>
      </c>
      <c r="G62" s="120" t="str">
        <f>INDEX($D$2:$D$11,B62)</f>
        <v> A.C. PACO</v>
      </c>
      <c r="H62" s="134">
        <v>1</v>
      </c>
      <c r="I62" s="135">
        <v>67.5</v>
      </c>
      <c r="J62" s="123"/>
      <c r="K62" s="169"/>
      <c r="L62" s="140">
        <v>4</v>
      </c>
      <c r="M62" s="105" t="s">
        <v>2</v>
      </c>
      <c r="N62" s="129">
        <v>21</v>
      </c>
      <c r="O62" s="130">
        <v>1033</v>
      </c>
      <c r="P62" s="138">
        <v>68.86666666666666</v>
      </c>
      <c r="Q62" s="140">
        <v>9</v>
      </c>
      <c r="R62" s="105" t="s">
        <v>346</v>
      </c>
      <c r="S62" s="129">
        <v>17</v>
      </c>
      <c r="T62" s="130">
        <v>1031</v>
      </c>
      <c r="U62" s="138">
        <v>68.73333333333333</v>
      </c>
      <c r="V62" s="169"/>
      <c r="Z62"/>
    </row>
    <row r="63" spans="1:26" ht="18.75" thickBot="1">
      <c r="A63">
        <v>10</v>
      </c>
      <c r="B63">
        <v>8</v>
      </c>
      <c r="C63" s="144"/>
      <c r="D63" s="119" t="str">
        <f>INDEX($D$2:$D$11,A63)</f>
        <v>NEW TIM</v>
      </c>
      <c r="E63" s="134">
        <v>1</v>
      </c>
      <c r="F63" s="136">
        <v>65.5</v>
      </c>
      <c r="G63" s="120" t="str">
        <f>INDEX($D$2:$D$11,B63)</f>
        <v> TORO LOCO</v>
      </c>
      <c r="H63" s="134">
        <v>3</v>
      </c>
      <c r="I63" s="135">
        <v>77</v>
      </c>
      <c r="J63" s="123"/>
      <c r="K63" s="169"/>
      <c r="L63" s="141">
        <v>5</v>
      </c>
      <c r="M63" s="142" t="s">
        <v>153</v>
      </c>
      <c r="N63" s="143">
        <v>20</v>
      </c>
      <c r="O63" s="154">
        <v>1094.5</v>
      </c>
      <c r="P63" s="189">
        <v>72.96666666666667</v>
      </c>
      <c r="Q63" s="141">
        <v>10</v>
      </c>
      <c r="R63" s="142" t="s">
        <v>7</v>
      </c>
      <c r="S63" s="143">
        <v>14</v>
      </c>
      <c r="T63" s="154">
        <v>1009</v>
      </c>
      <c r="U63" s="189">
        <v>67.26666666666667</v>
      </c>
      <c r="V63" s="169"/>
      <c r="Z63"/>
    </row>
    <row r="64" spans="3:26" ht="15" thickTop="1">
      <c r="C64" s="144"/>
      <c r="D64" s="145"/>
      <c r="E64" s="146"/>
      <c r="F64" s="147"/>
      <c r="G64" s="146"/>
      <c r="H64" s="146"/>
      <c r="I64" s="147"/>
      <c r="J64" s="147"/>
      <c r="K64" s="169"/>
      <c r="L64" s="175"/>
      <c r="M64" s="175"/>
      <c r="N64" s="175"/>
      <c r="O64" s="176"/>
      <c r="P64" s="177"/>
      <c r="Q64" s="178"/>
      <c r="R64" s="178"/>
      <c r="S64" s="178"/>
      <c r="T64" s="176"/>
      <c r="U64" s="179"/>
      <c r="V64" s="169"/>
      <c r="Z64"/>
    </row>
    <row r="65" spans="3:26" ht="15" customHeight="1" thickBot="1">
      <c r="C65" s="144"/>
      <c r="D65" s="145"/>
      <c r="E65" s="146"/>
      <c r="F65" s="147"/>
      <c r="G65" s="146"/>
      <c r="H65" s="146"/>
      <c r="I65" s="147"/>
      <c r="J65" s="147"/>
      <c r="K65" s="169"/>
      <c r="L65" s="175"/>
      <c r="M65"/>
      <c r="N65"/>
      <c r="P65" s="177"/>
      <c r="Q65" s="178"/>
      <c r="R65" s="178"/>
      <c r="S65" s="178"/>
      <c r="T65" s="176"/>
      <c r="U65" s="179"/>
      <c r="V65" s="169"/>
      <c r="Z65"/>
    </row>
    <row r="66" spans="3:22" ht="15.75" customHeight="1" thickBot="1" thickTop="1">
      <c r="C66" s="118" t="s">
        <v>175</v>
      </c>
      <c r="D66" s="119">
        <v>39432</v>
      </c>
      <c r="E66" s="120"/>
      <c r="F66" s="121"/>
      <c r="G66" s="120"/>
      <c r="H66" s="122"/>
      <c r="I66" s="121"/>
      <c r="J66" s="123"/>
      <c r="K66" s="169"/>
      <c r="L66" s="166">
        <v>16</v>
      </c>
      <c r="M66" s="125"/>
      <c r="N66" s="126"/>
      <c r="O66" s="127"/>
      <c r="P66" s="128"/>
      <c r="Q66" s="166">
        <f>L66</f>
        <v>16</v>
      </c>
      <c r="R66" s="125"/>
      <c r="S66" s="126"/>
      <c r="T66" s="127"/>
      <c r="U66" s="128"/>
      <c r="V66" s="169"/>
    </row>
    <row r="67" spans="1:22" ht="18.75" thickBot="1">
      <c r="A67">
        <v>7</v>
      </c>
      <c r="B67">
        <v>1</v>
      </c>
      <c r="C67" s="144"/>
      <c r="D67" s="119" t="str">
        <f>INDEX($D$2:$D$11,A67)</f>
        <v> A.C. PACO</v>
      </c>
      <c r="E67" s="134">
        <v>0</v>
      </c>
      <c r="F67" s="135">
        <v>64</v>
      </c>
      <c r="G67" s="120" t="str">
        <f>INDEX($D$2:$D$11,B67)</f>
        <v>LVP</v>
      </c>
      <c r="H67" s="134">
        <v>0</v>
      </c>
      <c r="I67" s="135">
        <v>66.5</v>
      </c>
      <c r="J67" s="123"/>
      <c r="K67" s="169"/>
      <c r="L67" s="137">
        <v>1</v>
      </c>
      <c r="M67" s="105" t="s">
        <v>5</v>
      </c>
      <c r="N67" s="129">
        <v>27</v>
      </c>
      <c r="O67" s="130">
        <v>1168.5</v>
      </c>
      <c r="P67" s="138">
        <v>73.03125</v>
      </c>
      <c r="Q67" s="137">
        <v>6</v>
      </c>
      <c r="R67" s="105" t="s">
        <v>89</v>
      </c>
      <c r="S67" s="129">
        <v>20</v>
      </c>
      <c r="T67" s="130">
        <v>1136</v>
      </c>
      <c r="U67" s="138">
        <v>71</v>
      </c>
      <c r="V67" s="169"/>
    </row>
    <row r="68" spans="1:22" ht="18.75" thickBot="1">
      <c r="A68">
        <v>6</v>
      </c>
      <c r="B68">
        <v>2</v>
      </c>
      <c r="C68" s="144"/>
      <c r="D68" s="119" t="str">
        <f>INDEX($D$2:$D$11,A68)</f>
        <v> ALBATROS</v>
      </c>
      <c r="E68" s="134">
        <v>0</v>
      </c>
      <c r="F68" s="135">
        <v>65</v>
      </c>
      <c r="G68" s="120" t="str">
        <f>INDEX($D$2:$D$11,B68)</f>
        <v>GEPPETTOS</v>
      </c>
      <c r="H68" s="134">
        <v>3</v>
      </c>
      <c r="I68" s="135">
        <v>79</v>
      </c>
      <c r="J68" s="123"/>
      <c r="K68" s="169"/>
      <c r="L68" s="140">
        <v>2</v>
      </c>
      <c r="M68" s="105" t="s">
        <v>87</v>
      </c>
      <c r="N68" s="129">
        <v>27</v>
      </c>
      <c r="O68" s="130">
        <v>1125</v>
      </c>
      <c r="P68" s="138">
        <v>70.3125</v>
      </c>
      <c r="Q68" s="140">
        <v>7</v>
      </c>
      <c r="R68" s="105" t="s">
        <v>4</v>
      </c>
      <c r="S68" s="129">
        <v>18</v>
      </c>
      <c r="T68" s="130">
        <v>1126</v>
      </c>
      <c r="U68" s="138">
        <v>70.375</v>
      </c>
      <c r="V68" s="169"/>
    </row>
    <row r="69" spans="1:22" ht="18.75" thickBot="1">
      <c r="A69">
        <v>5</v>
      </c>
      <c r="B69">
        <v>3</v>
      </c>
      <c r="C69" s="144"/>
      <c r="D69" s="119" t="str">
        <f>INDEX($D$2:$D$11,A69)</f>
        <v>TORMENTINO</v>
      </c>
      <c r="E69" s="134">
        <v>2</v>
      </c>
      <c r="F69" s="136">
        <v>77</v>
      </c>
      <c r="G69" s="120" t="str">
        <f>INDEX($D$2:$D$11,B69)</f>
        <v> I CUCCIOLI</v>
      </c>
      <c r="H69" s="134">
        <v>1</v>
      </c>
      <c r="I69" s="135">
        <v>71</v>
      </c>
      <c r="J69" s="123"/>
      <c r="K69" s="169"/>
      <c r="L69" s="140">
        <v>3</v>
      </c>
      <c r="M69" s="105" t="s">
        <v>0</v>
      </c>
      <c r="N69" s="129">
        <v>25</v>
      </c>
      <c r="O69" s="130">
        <v>1130</v>
      </c>
      <c r="P69" s="138">
        <v>70.625</v>
      </c>
      <c r="Q69" s="140">
        <v>8</v>
      </c>
      <c r="R69" s="105" t="s">
        <v>344</v>
      </c>
      <c r="S69" s="129">
        <v>19</v>
      </c>
      <c r="T69" s="130">
        <v>1104</v>
      </c>
      <c r="U69" s="138">
        <v>69</v>
      </c>
      <c r="V69" s="169"/>
    </row>
    <row r="70" spans="1:22" ht="18.75" thickBot="1">
      <c r="A70">
        <v>8</v>
      </c>
      <c r="B70">
        <v>9</v>
      </c>
      <c r="C70" s="144"/>
      <c r="D70" s="119" t="str">
        <f>INDEX($D$2:$D$11,A70)</f>
        <v> TORO LOCO</v>
      </c>
      <c r="E70" s="134">
        <v>4</v>
      </c>
      <c r="F70" s="136">
        <v>80.5</v>
      </c>
      <c r="G70" s="120" t="str">
        <f>INDEX($D$2:$D$11,B70)</f>
        <v> WEB SOCCER</v>
      </c>
      <c r="H70" s="134">
        <v>1</v>
      </c>
      <c r="I70" s="135">
        <v>67</v>
      </c>
      <c r="J70" s="123"/>
      <c r="K70" s="169"/>
      <c r="L70" s="140">
        <v>4</v>
      </c>
      <c r="M70" s="105" t="s">
        <v>2</v>
      </c>
      <c r="N70" s="129">
        <v>22</v>
      </c>
      <c r="O70" s="130">
        <v>1099.5</v>
      </c>
      <c r="P70" s="138">
        <v>68.71875</v>
      </c>
      <c r="Q70" s="140">
        <v>9</v>
      </c>
      <c r="R70" s="105" t="s">
        <v>346</v>
      </c>
      <c r="S70" s="129">
        <v>17</v>
      </c>
      <c r="T70" s="130">
        <v>1098</v>
      </c>
      <c r="U70" s="138">
        <v>68.625</v>
      </c>
      <c r="V70" s="169"/>
    </row>
    <row r="71" spans="1:22" ht="18.75" thickBot="1">
      <c r="A71">
        <v>4</v>
      </c>
      <c r="B71">
        <v>10</v>
      </c>
      <c r="C71" s="144"/>
      <c r="D71" s="119" t="str">
        <f>INDEX($D$2:$D$11,A71)</f>
        <v> LES SASICCES</v>
      </c>
      <c r="E71" s="134">
        <v>2</v>
      </c>
      <c r="F71" s="136">
        <v>75.5</v>
      </c>
      <c r="G71" s="120" t="str">
        <f>INDEX($D$2:$D$11,B71)</f>
        <v>NEW TIM</v>
      </c>
      <c r="H71" s="134">
        <v>1</v>
      </c>
      <c r="I71" s="135">
        <v>71.5</v>
      </c>
      <c r="J71" s="123"/>
      <c r="K71" s="169"/>
      <c r="L71" s="141">
        <v>5</v>
      </c>
      <c r="M71" s="142" t="s">
        <v>153</v>
      </c>
      <c r="N71" s="143">
        <v>20</v>
      </c>
      <c r="O71" s="154">
        <v>1166</v>
      </c>
      <c r="P71" s="189">
        <v>72.875</v>
      </c>
      <c r="Q71" s="141">
        <v>10</v>
      </c>
      <c r="R71" s="142" t="s">
        <v>7</v>
      </c>
      <c r="S71" s="143">
        <v>17</v>
      </c>
      <c r="T71" s="154">
        <v>1084.5</v>
      </c>
      <c r="U71" s="189">
        <v>67.78125</v>
      </c>
      <c r="V71" s="169"/>
    </row>
    <row r="72" spans="3:22" ht="15" thickTop="1">
      <c r="C72" s="144"/>
      <c r="D72" s="145"/>
      <c r="E72" s="146"/>
      <c r="F72" s="147"/>
      <c r="G72" s="146"/>
      <c r="H72" s="146"/>
      <c r="I72" s="147"/>
      <c r="J72" s="147"/>
      <c r="K72" s="169"/>
      <c r="L72" s="175"/>
      <c r="M72"/>
      <c r="N72"/>
      <c r="Q72" s="178"/>
      <c r="R72" s="178"/>
      <c r="S72" s="178"/>
      <c r="T72" s="176"/>
      <c r="U72" s="179"/>
      <c r="V72" s="169"/>
    </row>
    <row r="73" spans="3:22" ht="15" thickBot="1">
      <c r="C73" s="144"/>
      <c r="D73" s="145"/>
      <c r="E73" s="146"/>
      <c r="F73" s="147"/>
      <c r="G73" s="146"/>
      <c r="H73" s="146"/>
      <c r="I73" s="147"/>
      <c r="J73" s="147"/>
      <c r="K73" s="169"/>
      <c r="L73" s="175"/>
      <c r="M73"/>
      <c r="N73"/>
      <c r="Q73" s="178"/>
      <c r="R73" s="178"/>
      <c r="S73" s="178"/>
      <c r="T73" s="176"/>
      <c r="U73" s="179"/>
      <c r="V73" s="169"/>
    </row>
    <row r="74" spans="3:22" ht="19.5" thickBot="1" thickTop="1">
      <c r="C74" s="118" t="s">
        <v>176</v>
      </c>
      <c r="D74" s="119">
        <v>39439</v>
      </c>
      <c r="E74" s="120"/>
      <c r="F74" s="121"/>
      <c r="G74" s="120"/>
      <c r="H74" s="122"/>
      <c r="I74" s="121"/>
      <c r="J74" s="123"/>
      <c r="K74" s="147"/>
      <c r="L74" s="166">
        <v>17</v>
      </c>
      <c r="M74" s="125"/>
      <c r="N74" s="126"/>
      <c r="O74" s="127"/>
      <c r="P74" s="128"/>
      <c r="Q74" s="166">
        <f>L74</f>
        <v>17</v>
      </c>
      <c r="R74" s="125"/>
      <c r="S74" s="126"/>
      <c r="T74" s="127"/>
      <c r="U74" s="128"/>
      <c r="V74" s="169"/>
    </row>
    <row r="75" spans="1:22" ht="18.75" thickBot="1">
      <c r="A75">
        <v>4</v>
      </c>
      <c r="B75">
        <v>5</v>
      </c>
      <c r="C75" s="144"/>
      <c r="D75" s="119" t="str">
        <f>INDEX($D$2:$D$11,A75)</f>
        <v> LES SASICCES</v>
      </c>
      <c r="E75" s="134">
        <v>3</v>
      </c>
      <c r="F75" s="135">
        <v>75.5</v>
      </c>
      <c r="G75" s="120" t="str">
        <f>INDEX($D$2:$D$11,B75)</f>
        <v>TORMENTINO</v>
      </c>
      <c r="H75" s="134">
        <v>0</v>
      </c>
      <c r="I75" s="136">
        <v>59</v>
      </c>
      <c r="J75" s="123"/>
      <c r="K75" s="169"/>
      <c r="L75" s="137">
        <v>1</v>
      </c>
      <c r="M75" s="105" t="s">
        <v>5</v>
      </c>
      <c r="N75" s="129">
        <v>27</v>
      </c>
      <c r="O75" s="130">
        <v>1241.5</v>
      </c>
      <c r="P75" s="138">
        <v>73.02941176470588</v>
      </c>
      <c r="Q75" s="137">
        <v>6</v>
      </c>
      <c r="R75" s="105" t="s">
        <v>4</v>
      </c>
      <c r="S75" s="129">
        <v>21</v>
      </c>
      <c r="T75" s="130">
        <v>1206</v>
      </c>
      <c r="U75" s="138">
        <v>70.94117647058823</v>
      </c>
      <c r="V75" s="169"/>
    </row>
    <row r="76" spans="1:22" ht="18.75" thickBot="1">
      <c r="A76">
        <v>3</v>
      </c>
      <c r="B76">
        <v>6</v>
      </c>
      <c r="C76" s="144"/>
      <c r="D76" s="119" t="str">
        <f>INDEX($D$2:$D$11,A76)</f>
        <v> I CUCCIOLI</v>
      </c>
      <c r="E76" s="134">
        <v>4</v>
      </c>
      <c r="F76" s="135">
        <v>80</v>
      </c>
      <c r="G76" s="120" t="str">
        <f>INDEX($D$2:$D$11,B76)</f>
        <v> ALBATROS</v>
      </c>
      <c r="H76" s="165">
        <v>1</v>
      </c>
      <c r="I76" s="135">
        <v>66.5</v>
      </c>
      <c r="J76" s="123"/>
      <c r="K76" s="169"/>
      <c r="L76" s="140">
        <v>2</v>
      </c>
      <c r="M76" s="105" t="s">
        <v>87</v>
      </c>
      <c r="N76" s="129">
        <v>27</v>
      </c>
      <c r="O76" s="130">
        <v>1184</v>
      </c>
      <c r="P76" s="138">
        <v>69.6470588235294</v>
      </c>
      <c r="Q76" s="140">
        <v>7</v>
      </c>
      <c r="R76" s="105" t="s">
        <v>89</v>
      </c>
      <c r="S76" s="129">
        <v>20</v>
      </c>
      <c r="T76" s="130">
        <v>1202.5</v>
      </c>
      <c r="U76" s="138">
        <v>70.73529411764706</v>
      </c>
      <c r="V76" s="169"/>
    </row>
    <row r="77" spans="1:22" ht="18.75" thickBot="1">
      <c r="A77">
        <v>2</v>
      </c>
      <c r="B77">
        <v>7</v>
      </c>
      <c r="C77" s="144"/>
      <c r="D77" s="119" t="str">
        <f>INDEX($D$2:$D$11,A77)</f>
        <v>GEPPETTOS</v>
      </c>
      <c r="E77" s="134">
        <v>0</v>
      </c>
      <c r="F77" s="136">
        <v>69</v>
      </c>
      <c r="G77" s="120" t="str">
        <f>INDEX($D$2:$D$11,B77)</f>
        <v> A.C. PACO</v>
      </c>
      <c r="H77" s="165">
        <v>0</v>
      </c>
      <c r="I77" s="135">
        <v>65.5</v>
      </c>
      <c r="J77" s="123"/>
      <c r="K77" s="169"/>
      <c r="L77" s="140">
        <v>3</v>
      </c>
      <c r="M77" s="105" t="s">
        <v>0</v>
      </c>
      <c r="N77" s="129">
        <v>26</v>
      </c>
      <c r="O77" s="130">
        <v>1199</v>
      </c>
      <c r="P77" s="138">
        <v>70.52941176470588</v>
      </c>
      <c r="Q77" s="140">
        <v>8</v>
      </c>
      <c r="R77" s="105" t="s">
        <v>7</v>
      </c>
      <c r="S77" s="129">
        <v>20</v>
      </c>
      <c r="T77" s="130">
        <v>1160</v>
      </c>
      <c r="U77" s="138">
        <v>68.23529411764706</v>
      </c>
      <c r="V77" s="169"/>
    </row>
    <row r="78" spans="1:22" ht="18.75" thickBot="1">
      <c r="A78">
        <v>1</v>
      </c>
      <c r="B78">
        <v>8</v>
      </c>
      <c r="C78" s="144"/>
      <c r="D78" s="119" t="str">
        <f>INDEX($D$2:$D$11,A78)</f>
        <v>LVP</v>
      </c>
      <c r="E78" s="134">
        <v>3</v>
      </c>
      <c r="F78" s="136">
        <v>80.5</v>
      </c>
      <c r="G78" s="120" t="str">
        <f>INDEX($D$2:$D$11,B78)</f>
        <v> TORO LOCO</v>
      </c>
      <c r="H78" s="165">
        <v>2</v>
      </c>
      <c r="I78" s="135">
        <v>73</v>
      </c>
      <c r="J78" s="123"/>
      <c r="K78" s="169"/>
      <c r="L78" s="140">
        <v>4</v>
      </c>
      <c r="M78" s="105" t="s">
        <v>2</v>
      </c>
      <c r="N78" s="129">
        <v>25</v>
      </c>
      <c r="O78" s="130">
        <v>1180</v>
      </c>
      <c r="P78" s="138">
        <v>69.41176470588235</v>
      </c>
      <c r="Q78" s="140">
        <v>9</v>
      </c>
      <c r="R78" s="105" t="s">
        <v>344</v>
      </c>
      <c r="S78" s="129">
        <v>20</v>
      </c>
      <c r="T78" s="130">
        <v>1169.5</v>
      </c>
      <c r="U78" s="138">
        <v>68.79411764705883</v>
      </c>
      <c r="V78" s="169"/>
    </row>
    <row r="79" spans="1:22" ht="18.75" thickBot="1">
      <c r="A79">
        <v>10</v>
      </c>
      <c r="B79">
        <v>9</v>
      </c>
      <c r="C79" s="144"/>
      <c r="D79" s="119" t="str">
        <f>INDEX($D$2:$D$11,A79)</f>
        <v>NEW TIM</v>
      </c>
      <c r="E79" s="134">
        <v>2</v>
      </c>
      <c r="F79" s="136">
        <v>75.5</v>
      </c>
      <c r="G79" s="120" t="str">
        <f>INDEX($D$2:$D$11,B79)</f>
        <v> WEB SOCCER</v>
      </c>
      <c r="H79" s="165">
        <v>1</v>
      </c>
      <c r="I79" s="135">
        <v>70</v>
      </c>
      <c r="J79" s="123"/>
      <c r="K79" s="169"/>
      <c r="L79" s="141">
        <v>5</v>
      </c>
      <c r="M79" s="142" t="s">
        <v>153</v>
      </c>
      <c r="N79" s="143">
        <v>23</v>
      </c>
      <c r="O79" s="154">
        <v>1241.5</v>
      </c>
      <c r="P79" s="189">
        <v>73.02941176470588</v>
      </c>
      <c r="Q79" s="141">
        <v>10</v>
      </c>
      <c r="R79" s="142" t="s">
        <v>346</v>
      </c>
      <c r="S79" s="143">
        <v>17</v>
      </c>
      <c r="T79" s="154">
        <v>1168</v>
      </c>
      <c r="U79" s="189">
        <v>68.70588235294117</v>
      </c>
      <c r="V79" s="169"/>
    </row>
    <row r="80" spans="3:22" ht="12.75" customHeight="1" thickTop="1">
      <c r="C80" s="144"/>
      <c r="D80" s="145"/>
      <c r="E80" s="146"/>
      <c r="F80" s="147"/>
      <c r="G80" s="146"/>
      <c r="H80" s="146"/>
      <c r="I80" s="147"/>
      <c r="J80" s="147"/>
      <c r="K80" s="181"/>
      <c r="L80" s="182"/>
      <c r="M80"/>
      <c r="N80"/>
      <c r="P80" s="183"/>
      <c r="Q80" s="182"/>
      <c r="R80" s="182"/>
      <c r="S80" s="182"/>
      <c r="T80" s="184"/>
      <c r="U80" s="183"/>
      <c r="V80" s="185"/>
    </row>
    <row r="81" spans="3:22" ht="13.5" customHeight="1" thickBot="1">
      <c r="C81" s="144"/>
      <c r="D81" s="145"/>
      <c r="E81" s="146"/>
      <c r="F81" s="147"/>
      <c r="G81" s="146"/>
      <c r="H81" s="146"/>
      <c r="I81" s="147"/>
      <c r="K81" s="181"/>
      <c r="L81" s="182"/>
      <c r="M81"/>
      <c r="N81"/>
      <c r="P81" s="183"/>
      <c r="Q81" s="182"/>
      <c r="R81" s="182"/>
      <c r="S81" s="182"/>
      <c r="T81" s="184"/>
      <c r="U81" s="183"/>
      <c r="V81" s="185"/>
    </row>
    <row r="82" spans="3:22" ht="15.75" customHeight="1" thickBot="1" thickTop="1">
      <c r="C82" s="118" t="s">
        <v>177</v>
      </c>
      <c r="D82" s="119">
        <v>39460</v>
      </c>
      <c r="E82" s="120"/>
      <c r="F82" s="121"/>
      <c r="G82" s="120"/>
      <c r="H82" s="122"/>
      <c r="I82" s="121"/>
      <c r="J82" s="123"/>
      <c r="K82" s="181"/>
      <c r="L82" s="166">
        <v>18</v>
      </c>
      <c r="M82" s="125"/>
      <c r="N82" s="126"/>
      <c r="O82" s="127"/>
      <c r="P82" s="128"/>
      <c r="Q82" s="166">
        <f>L82</f>
        <v>18</v>
      </c>
      <c r="R82" s="125"/>
      <c r="S82" s="126"/>
      <c r="T82" s="127"/>
      <c r="U82" s="128"/>
      <c r="V82" s="185"/>
    </row>
    <row r="83" spans="1:23" ht="18.75" thickBot="1">
      <c r="A83">
        <v>9</v>
      </c>
      <c r="B83">
        <v>1</v>
      </c>
      <c r="C83" s="144"/>
      <c r="D83" s="119" t="str">
        <f>INDEX($D$2:$D$11,A83)</f>
        <v> WEB SOCCER</v>
      </c>
      <c r="E83" s="134">
        <v>1</v>
      </c>
      <c r="F83" s="135">
        <v>66</v>
      </c>
      <c r="G83" s="120" t="str">
        <f>INDEX($D$2:$D$11,B83)</f>
        <v>LVP</v>
      </c>
      <c r="H83" s="134">
        <v>2</v>
      </c>
      <c r="I83" s="136">
        <v>70</v>
      </c>
      <c r="J83" s="123"/>
      <c r="K83" s="181"/>
      <c r="L83" s="137">
        <v>1</v>
      </c>
      <c r="M83" s="105" t="s">
        <v>87</v>
      </c>
      <c r="N83" s="129">
        <v>30</v>
      </c>
      <c r="O83" s="130">
        <v>1263.5</v>
      </c>
      <c r="P83" s="138">
        <v>70.19444444444444</v>
      </c>
      <c r="Q83" s="137">
        <v>6</v>
      </c>
      <c r="R83" s="105" t="s">
        <v>89</v>
      </c>
      <c r="S83" s="129">
        <v>23</v>
      </c>
      <c r="T83" s="130">
        <v>1280.5</v>
      </c>
      <c r="U83" s="138">
        <v>71.13888888888889</v>
      </c>
      <c r="V83" s="185"/>
      <c r="W83" s="3"/>
    </row>
    <row r="84" spans="1:22" ht="18.75" thickBot="1">
      <c r="A84">
        <v>8</v>
      </c>
      <c r="B84">
        <v>2</v>
      </c>
      <c r="C84" s="144"/>
      <c r="D84" s="119" t="str">
        <f>INDEX($D$2:$D$11,A84)</f>
        <v> TORO LOCO</v>
      </c>
      <c r="E84" s="134">
        <v>0</v>
      </c>
      <c r="F84" s="135">
        <v>63</v>
      </c>
      <c r="G84" s="120" t="str">
        <f>INDEX($D$2:$D$11,B84)</f>
        <v>GEPPETTOS</v>
      </c>
      <c r="H84" s="165">
        <v>1</v>
      </c>
      <c r="I84" s="135">
        <v>70.5</v>
      </c>
      <c r="J84" s="123"/>
      <c r="K84" s="181"/>
      <c r="L84" s="140">
        <v>2</v>
      </c>
      <c r="M84" s="105" t="s">
        <v>0</v>
      </c>
      <c r="N84" s="129">
        <v>29</v>
      </c>
      <c r="O84" s="130">
        <v>1269.5</v>
      </c>
      <c r="P84" s="138">
        <v>70.52777777777777</v>
      </c>
      <c r="Q84" s="140">
        <v>7</v>
      </c>
      <c r="R84" s="105" t="s">
        <v>344</v>
      </c>
      <c r="S84" s="129">
        <v>23</v>
      </c>
      <c r="T84" s="130">
        <v>1249.5</v>
      </c>
      <c r="U84" s="138">
        <v>69.41666666666667</v>
      </c>
      <c r="V84" s="185"/>
    </row>
    <row r="85" spans="1:22" ht="18.75" thickBot="1">
      <c r="A85">
        <v>7</v>
      </c>
      <c r="B85">
        <v>3</v>
      </c>
      <c r="C85" s="144"/>
      <c r="D85" s="119" t="str">
        <f>INDEX($D$2:$D$11,A85)</f>
        <v> A.C. PACO</v>
      </c>
      <c r="E85" s="134">
        <v>3</v>
      </c>
      <c r="F85" s="136">
        <v>80</v>
      </c>
      <c r="G85" s="120" t="str">
        <f>INDEX($D$2:$D$11,B85)</f>
        <v> I CUCCIOLI</v>
      </c>
      <c r="H85" s="165">
        <v>0</v>
      </c>
      <c r="I85" s="135">
        <v>65</v>
      </c>
      <c r="J85" s="123"/>
      <c r="K85" s="181"/>
      <c r="L85" s="140">
        <v>3</v>
      </c>
      <c r="M85" s="105" t="s">
        <v>2</v>
      </c>
      <c r="N85" s="129">
        <v>28</v>
      </c>
      <c r="O85" s="130">
        <v>1250</v>
      </c>
      <c r="P85" s="138">
        <v>69.44444444444444</v>
      </c>
      <c r="Q85" s="140">
        <v>8</v>
      </c>
      <c r="R85" s="105" t="s">
        <v>4</v>
      </c>
      <c r="S85" s="129">
        <v>21</v>
      </c>
      <c r="T85" s="130">
        <v>1271</v>
      </c>
      <c r="U85" s="138">
        <v>70.61111111111111</v>
      </c>
      <c r="V85" s="185"/>
    </row>
    <row r="86" spans="1:22" ht="18.75" thickBot="1">
      <c r="A86">
        <v>6</v>
      </c>
      <c r="B86">
        <v>4</v>
      </c>
      <c r="C86" s="144"/>
      <c r="D86" s="119" t="str">
        <f>INDEX($D$2:$D$11,A86)</f>
        <v> ALBATROS</v>
      </c>
      <c r="E86" s="134">
        <v>3</v>
      </c>
      <c r="F86" s="136">
        <v>78</v>
      </c>
      <c r="G86" s="120" t="str">
        <f>INDEX($D$2:$D$11,B86)</f>
        <v> LES SASICCES</v>
      </c>
      <c r="H86" s="165">
        <v>0</v>
      </c>
      <c r="I86" s="135">
        <v>63.5</v>
      </c>
      <c r="J86" s="123"/>
      <c r="K86" s="181"/>
      <c r="L86" s="140">
        <v>4</v>
      </c>
      <c r="M86" s="105" t="s">
        <v>5</v>
      </c>
      <c r="N86" s="129">
        <v>27</v>
      </c>
      <c r="O86" s="130">
        <v>1304.5</v>
      </c>
      <c r="P86" s="138">
        <v>72.47222222222223</v>
      </c>
      <c r="Q86" s="140">
        <v>9</v>
      </c>
      <c r="R86" s="105" t="s">
        <v>7</v>
      </c>
      <c r="S86" s="129">
        <v>20</v>
      </c>
      <c r="T86" s="130">
        <v>1223.5</v>
      </c>
      <c r="U86" s="138">
        <v>67.97222222222223</v>
      </c>
      <c r="V86" s="185"/>
    </row>
    <row r="87" spans="1:22" ht="18.75" thickBot="1">
      <c r="A87">
        <v>5</v>
      </c>
      <c r="B87">
        <v>10</v>
      </c>
      <c r="C87" s="144"/>
      <c r="D87" s="119" t="str">
        <f>INDEX($D$2:$D$11,A87)</f>
        <v>TORMENTINO</v>
      </c>
      <c r="E87" s="134">
        <v>3</v>
      </c>
      <c r="F87" s="136">
        <v>79.5</v>
      </c>
      <c r="G87" s="120" t="str">
        <f>INDEX($D$2:$D$11,B87)</f>
        <v>NEW TIM</v>
      </c>
      <c r="H87" s="165">
        <v>2</v>
      </c>
      <c r="I87" s="135">
        <v>75.5</v>
      </c>
      <c r="J87" s="123"/>
      <c r="K87" s="181"/>
      <c r="L87" s="141">
        <v>5</v>
      </c>
      <c r="M87" s="142" t="s">
        <v>153</v>
      </c>
      <c r="N87" s="143">
        <v>23</v>
      </c>
      <c r="O87" s="154">
        <v>1317</v>
      </c>
      <c r="P87" s="189">
        <v>73.16666666666667</v>
      </c>
      <c r="Q87" s="141">
        <v>10</v>
      </c>
      <c r="R87" s="142" t="s">
        <v>346</v>
      </c>
      <c r="S87" s="143">
        <v>17</v>
      </c>
      <c r="T87" s="154">
        <v>1234</v>
      </c>
      <c r="U87" s="189">
        <v>68.55555555555556</v>
      </c>
      <c r="V87" s="185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:14" ht="12.75">
      <c r="A91">
        <v>7</v>
      </c>
      <c r="B91">
        <v>1</v>
      </c>
      <c r="M91"/>
      <c r="N91"/>
    </row>
    <row r="92" spans="1:15" ht="12.75">
      <c r="A92">
        <v>6</v>
      </c>
      <c r="B92">
        <v>2</v>
      </c>
      <c r="M92" s="109"/>
      <c r="N92" s="109"/>
      <c r="O92" s="155"/>
    </row>
    <row r="93" spans="1:15" ht="18">
      <c r="A93">
        <v>5</v>
      </c>
      <c r="B93">
        <v>3</v>
      </c>
      <c r="M93" s="187"/>
      <c r="N93" s="187"/>
      <c r="O93" s="188"/>
    </row>
    <row r="94" spans="1:15" ht="18">
      <c r="A94">
        <v>4</v>
      </c>
      <c r="B94">
        <v>9</v>
      </c>
      <c r="M94" s="187"/>
      <c r="N94" s="187"/>
      <c r="O94" s="188"/>
    </row>
    <row r="95" spans="1:2" ht="12.75">
      <c r="A95">
        <v>8</v>
      </c>
      <c r="B95">
        <v>10</v>
      </c>
    </row>
  </sheetData>
  <sheetProtection/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3">
    <pageSetUpPr fitToPage="1"/>
  </sheetPr>
  <dimension ref="A1:AK95"/>
  <sheetViews>
    <sheetView tabSelected="1" zoomScale="75" zoomScaleNormal="75" zoomScalePageLayoutView="0" workbookViewId="0" topLeftCell="A34">
      <selection activeCell="R96" sqref="R96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4.28125" style="89" customWidth="1"/>
    <col min="5" max="5" width="4.00390625" style="90" bestFit="1" customWidth="1"/>
    <col min="6" max="6" width="8.57421875" style="91" bestFit="1" customWidth="1"/>
    <col min="7" max="7" width="23.7109375" style="90" customWidth="1"/>
    <col min="8" max="8" width="3.00390625" style="90" customWidth="1"/>
    <col min="9" max="9" width="7.140625" style="91" customWidth="1"/>
    <col min="10" max="10" width="10.00390625" style="90" customWidth="1"/>
    <col min="11" max="11" width="5.7109375" style="110" customWidth="1"/>
    <col min="12" max="12" width="4.140625" style="164" customWidth="1"/>
    <col min="13" max="13" width="24.8515625" style="164" customWidth="1"/>
    <col min="14" max="14" width="4.421875" style="164" customWidth="1"/>
    <col min="15" max="15" width="10.57421875" style="158" customWidth="1"/>
    <col min="16" max="16" width="6.7109375" style="97" customWidth="1"/>
    <col min="17" max="17" width="4.421875" style="0" customWidth="1"/>
    <col min="18" max="18" width="21.421875" style="0" bestFit="1" customWidth="1"/>
    <col min="19" max="19" width="4.421875" style="0" customWidth="1"/>
    <col min="20" max="20" width="10.421875" style="98" customWidth="1"/>
    <col min="21" max="21" width="6.57421875" style="99" customWidth="1"/>
    <col min="22" max="22" width="4.8515625" style="0" customWidth="1"/>
    <col min="23" max="23" width="8.28125" style="0" customWidth="1"/>
    <col min="24" max="24" width="20.140625" style="0" bestFit="1" customWidth="1"/>
    <col min="25" max="25" width="9.7109375" style="0" bestFit="1" customWidth="1"/>
    <col min="26" max="26" width="10.28125" style="0" customWidth="1"/>
    <col min="27" max="27" width="6.57421875" style="0" customWidth="1"/>
    <col min="28" max="28" width="7.8515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92"/>
      <c r="H1" s="92"/>
      <c r="I1" s="93"/>
      <c r="J1" s="92"/>
      <c r="K1" s="94"/>
      <c r="L1" s="95"/>
      <c r="M1" s="95"/>
      <c r="N1" s="95"/>
    </row>
    <row r="2" spans="2:25" ht="12.75">
      <c r="B2" s="100">
        <v>1</v>
      </c>
      <c r="D2" s="105" t="s">
        <v>87</v>
      </c>
      <c r="G2"/>
      <c r="H2" s="92"/>
      <c r="I2" s="93"/>
      <c r="J2" s="93"/>
      <c r="K2" s="103"/>
      <c r="L2" s="104"/>
      <c r="M2" s="104"/>
      <c r="N2" s="104"/>
      <c r="X2" t="s">
        <v>178</v>
      </c>
      <c r="Y2" s="191" t="s">
        <v>179</v>
      </c>
    </row>
    <row r="3" spans="2:14" ht="12.75">
      <c r="B3" s="100">
        <v>2</v>
      </c>
      <c r="D3" s="105" t="s">
        <v>0</v>
      </c>
      <c r="G3"/>
      <c r="H3" s="92"/>
      <c r="I3" s="93"/>
      <c r="J3" s="93"/>
      <c r="K3" s="103"/>
      <c r="L3" s="104"/>
      <c r="M3" s="104"/>
      <c r="N3" s="104"/>
    </row>
    <row r="4" spans="2:14" ht="12.75">
      <c r="B4" s="100">
        <v>3</v>
      </c>
      <c r="D4" s="105" t="s">
        <v>2</v>
      </c>
      <c r="G4"/>
      <c r="H4" s="92"/>
      <c r="I4" s="93"/>
      <c r="J4" s="93"/>
      <c r="K4" s="103"/>
      <c r="L4" s="104"/>
      <c r="M4" s="104"/>
      <c r="N4" s="104"/>
    </row>
    <row r="5" spans="2:14" ht="12.75">
      <c r="B5" s="100">
        <v>4</v>
      </c>
      <c r="D5" s="105" t="s">
        <v>5</v>
      </c>
      <c r="G5"/>
      <c r="H5" s="92"/>
      <c r="I5" s="93"/>
      <c r="J5" s="93"/>
      <c r="K5" s="103"/>
      <c r="L5" s="104"/>
      <c r="M5" s="104"/>
      <c r="N5" s="104"/>
    </row>
    <row r="6" spans="2:14" ht="12.75">
      <c r="B6" s="100">
        <v>5</v>
      </c>
      <c r="D6" s="101" t="s">
        <v>153</v>
      </c>
      <c r="G6"/>
      <c r="H6" s="107"/>
      <c r="I6" s="93"/>
      <c r="J6" s="93"/>
      <c r="K6" s="103"/>
      <c r="L6" s="104"/>
      <c r="M6" s="104"/>
      <c r="N6" s="104"/>
    </row>
    <row r="7" spans="2:14" ht="12.75">
      <c r="B7" s="100">
        <v>6</v>
      </c>
      <c r="D7" s="105" t="s">
        <v>89</v>
      </c>
      <c r="G7"/>
      <c r="H7" s="107"/>
      <c r="I7" s="93"/>
      <c r="J7" s="93"/>
      <c r="K7" s="103"/>
      <c r="L7" s="104"/>
      <c r="M7" s="104"/>
      <c r="N7" s="104"/>
    </row>
    <row r="8" spans="2:14" ht="12.75">
      <c r="B8" s="100">
        <v>7</v>
      </c>
      <c r="D8" s="105" t="s">
        <v>344</v>
      </c>
      <c r="G8"/>
      <c r="H8" s="107"/>
      <c r="I8" s="93"/>
      <c r="J8" s="93"/>
      <c r="K8" s="103"/>
      <c r="L8" s="104"/>
      <c r="M8" s="104"/>
      <c r="N8" s="104"/>
    </row>
    <row r="9" spans="2:14" ht="12.75">
      <c r="B9" s="100">
        <v>8</v>
      </c>
      <c r="D9" s="105" t="s">
        <v>4</v>
      </c>
      <c r="G9"/>
      <c r="H9" s="107"/>
      <c r="I9" s="93"/>
      <c r="J9" s="93"/>
      <c r="K9" s="103"/>
      <c r="L9" s="104"/>
      <c r="M9" s="104"/>
      <c r="N9" s="104"/>
    </row>
    <row r="10" spans="2:14" ht="12.75">
      <c r="B10" s="100">
        <v>9</v>
      </c>
      <c r="D10" s="105" t="s">
        <v>7</v>
      </c>
      <c r="G10"/>
      <c r="H10" s="107"/>
      <c r="I10" s="93"/>
      <c r="J10" s="93"/>
      <c r="K10" s="103"/>
      <c r="L10" s="104"/>
      <c r="M10" s="104"/>
      <c r="N10" s="104"/>
    </row>
    <row r="11" spans="2:14" ht="12.75">
      <c r="B11" s="100">
        <v>10</v>
      </c>
      <c r="D11" s="105" t="s">
        <v>346</v>
      </c>
      <c r="G11"/>
      <c r="H11" s="107"/>
      <c r="I11" s="93"/>
      <c r="J11" s="93"/>
      <c r="K11" s="103"/>
      <c r="L11" s="104"/>
      <c r="M11" s="104"/>
      <c r="N11" s="104"/>
    </row>
    <row r="12" spans="2:14" ht="12.75">
      <c r="B12" s="100"/>
      <c r="D12" s="108"/>
      <c r="G12" s="109"/>
      <c r="H12" s="107"/>
      <c r="I12" s="93"/>
      <c r="J12" s="93"/>
      <c r="K12" s="103"/>
      <c r="L12" s="104"/>
      <c r="M12" s="104"/>
      <c r="N12" s="104"/>
    </row>
    <row r="13" spans="2:14" ht="12.75">
      <c r="B13" s="100"/>
      <c r="D13" s="108"/>
      <c r="G13" s="109"/>
      <c r="H13" s="107"/>
      <c r="I13" s="93"/>
      <c r="J13" s="93"/>
      <c r="K13" s="103"/>
      <c r="L13" s="104"/>
      <c r="M13" s="104"/>
      <c r="N13" s="104"/>
    </row>
    <row r="14" spans="2:14" ht="12.75">
      <c r="B14" s="100"/>
      <c r="D14" s="108"/>
      <c r="G14" s="109"/>
      <c r="H14" s="107"/>
      <c r="I14" s="93"/>
      <c r="J14" s="93"/>
      <c r="K14" s="103"/>
      <c r="L14" s="104"/>
      <c r="M14" s="104"/>
      <c r="N14" s="104"/>
    </row>
    <row r="15" spans="2:14" ht="12.75">
      <c r="B15" s="100"/>
      <c r="D15" s="108"/>
      <c r="G15" s="109"/>
      <c r="H15" s="107"/>
      <c r="I15" s="93"/>
      <c r="J15" s="93"/>
      <c r="K15" s="103"/>
      <c r="L15" s="104"/>
      <c r="M15" s="104"/>
      <c r="N15" s="104"/>
    </row>
    <row r="16" spans="7:16" ht="12.75">
      <c r="G16" s="108"/>
      <c r="H16" s="108"/>
      <c r="J16" s="91"/>
      <c r="L16" s="111"/>
      <c r="M16" s="111"/>
      <c r="N16" s="111"/>
      <c r="P16" s="99"/>
    </row>
    <row r="17" spans="7:16" ht="13.5" thickBot="1">
      <c r="G17" s="108"/>
      <c r="H17" s="108"/>
      <c r="J17" s="91"/>
      <c r="L17" s="111"/>
      <c r="M17" s="111"/>
      <c r="N17" s="111"/>
      <c r="P17" s="99"/>
    </row>
    <row r="18" spans="3:37" ht="21" customHeight="1" thickBot="1" thickTop="1">
      <c r="C18" s="118" t="s">
        <v>180</v>
      </c>
      <c r="D18" s="119">
        <v>39502</v>
      </c>
      <c r="E18" s="120"/>
      <c r="F18" s="121"/>
      <c r="G18" s="120"/>
      <c r="H18" s="122"/>
      <c r="I18" s="121"/>
      <c r="J18" s="123"/>
      <c r="K18" s="103"/>
      <c r="L18" s="192">
        <v>19</v>
      </c>
      <c r="M18" s="125" t="s">
        <v>181</v>
      </c>
      <c r="N18" s="126" t="s">
        <v>157</v>
      </c>
      <c r="O18" s="193" t="s">
        <v>182</v>
      </c>
      <c r="P18" s="128" t="s">
        <v>183</v>
      </c>
      <c r="Q18" s="192">
        <f>L18</f>
        <v>19</v>
      </c>
      <c r="R18" s="194" t="s">
        <v>181</v>
      </c>
      <c r="S18" s="195" t="s">
        <v>157</v>
      </c>
      <c r="T18" s="196" t="s">
        <v>182</v>
      </c>
      <c r="U18" s="197" t="s">
        <v>183</v>
      </c>
      <c r="V18" s="109"/>
      <c r="X18" s="112" t="s">
        <v>156</v>
      </c>
      <c r="Y18" s="113" t="s">
        <v>157</v>
      </c>
      <c r="Z18" s="114" t="s">
        <v>158</v>
      </c>
      <c r="AA18" s="115" t="s">
        <v>159</v>
      </c>
      <c r="AC18" s="116">
        <v>19</v>
      </c>
      <c r="AD18" s="117">
        <v>20</v>
      </c>
      <c r="AE18" s="116">
        <v>21</v>
      </c>
      <c r="AF18" s="117">
        <v>22</v>
      </c>
      <c r="AG18" s="116">
        <v>23</v>
      </c>
      <c r="AH18" s="117">
        <v>24</v>
      </c>
      <c r="AI18" s="116">
        <v>25</v>
      </c>
      <c r="AJ18" s="117">
        <v>26</v>
      </c>
      <c r="AK18" s="116">
        <v>27</v>
      </c>
    </row>
    <row r="19" spans="1:37" ht="18">
      <c r="A19">
        <v>1</v>
      </c>
      <c r="B19">
        <v>10</v>
      </c>
      <c r="C19" s="133"/>
      <c r="D19" s="119" t="str">
        <f>INDEX($D$2:$D$11,A19)</f>
        <v>TORMENTINO</v>
      </c>
      <c r="E19" s="134">
        <v>5</v>
      </c>
      <c r="F19" s="135">
        <v>84</v>
      </c>
      <c r="G19" s="120" t="str">
        <f>INDEX($D$2:$D$11,B19)</f>
        <v> WEB SOCCER</v>
      </c>
      <c r="H19" s="134">
        <v>0</v>
      </c>
      <c r="I19" s="136">
        <v>62.5</v>
      </c>
      <c r="J19" s="123"/>
      <c r="K19" s="103"/>
      <c r="L19" s="198">
        <v>1</v>
      </c>
      <c r="M19" s="105" t="s">
        <v>87</v>
      </c>
      <c r="N19" s="129">
        <v>33</v>
      </c>
      <c r="O19" s="199">
        <v>1347.5</v>
      </c>
      <c r="P19" s="171">
        <v>70.92105263157895</v>
      </c>
      <c r="Q19" s="198">
        <v>6</v>
      </c>
      <c r="R19" s="105" t="s">
        <v>89</v>
      </c>
      <c r="S19" s="129">
        <v>24</v>
      </c>
      <c r="T19" s="130">
        <v>1344</v>
      </c>
      <c r="U19" s="171">
        <v>70.73684210526316</v>
      </c>
      <c r="V19" s="109"/>
      <c r="X19" s="105" t="s">
        <v>0</v>
      </c>
      <c r="Y19" s="129">
        <v>51</v>
      </c>
      <c r="Z19" s="130">
        <f>SUM(AB19:AK19)</f>
        <v>1917</v>
      </c>
      <c r="AA19" s="131">
        <f>Z19/27</f>
        <v>71</v>
      </c>
      <c r="AB19" s="130">
        <v>1269.5</v>
      </c>
      <c r="AC19" s="132">
        <v>78.5</v>
      </c>
      <c r="AD19" s="132">
        <v>67</v>
      </c>
      <c r="AE19" s="132">
        <v>70</v>
      </c>
      <c r="AF19" s="132">
        <v>69</v>
      </c>
      <c r="AG19" s="132">
        <v>57.5</v>
      </c>
      <c r="AH19" s="132">
        <v>71.5</v>
      </c>
      <c r="AI19" s="132">
        <v>77</v>
      </c>
      <c r="AJ19" s="132">
        <v>75</v>
      </c>
      <c r="AK19" s="132">
        <v>82</v>
      </c>
    </row>
    <row r="20" spans="1:37" ht="18">
      <c r="A20">
        <v>2</v>
      </c>
      <c r="B20">
        <v>9</v>
      </c>
      <c r="C20" s="139"/>
      <c r="D20" s="119" t="str">
        <f>INDEX($D$2:$D$11,A20)</f>
        <v>GEPPETTOS</v>
      </c>
      <c r="E20" s="134">
        <v>2</v>
      </c>
      <c r="F20" s="135">
        <v>78.5</v>
      </c>
      <c r="G20" s="120" t="str">
        <f>INDEX($D$2:$D$11,B20)</f>
        <v>LES SASICCES</v>
      </c>
      <c r="H20" s="134">
        <v>1</v>
      </c>
      <c r="I20" s="135">
        <v>70.5</v>
      </c>
      <c r="J20" s="123"/>
      <c r="K20" s="103"/>
      <c r="L20" s="200">
        <v>2</v>
      </c>
      <c r="M20" s="105" t="s">
        <v>0</v>
      </c>
      <c r="N20" s="129">
        <v>32</v>
      </c>
      <c r="O20" s="199">
        <v>1348</v>
      </c>
      <c r="P20" s="171">
        <v>70.94736842105263</v>
      </c>
      <c r="Q20" s="200">
        <v>7</v>
      </c>
      <c r="R20" s="105" t="s">
        <v>344</v>
      </c>
      <c r="S20" s="129">
        <v>23</v>
      </c>
      <c r="T20" s="130">
        <v>1305</v>
      </c>
      <c r="U20" s="171">
        <v>68.6842105263158</v>
      </c>
      <c r="V20" s="109"/>
      <c r="X20" s="105" t="s">
        <v>87</v>
      </c>
      <c r="Y20" s="129">
        <v>46</v>
      </c>
      <c r="Z20" s="130">
        <f>SUM(AB20:AK20)</f>
        <v>1906</v>
      </c>
      <c r="AA20" s="131">
        <f>Z20/27</f>
        <v>70.5925925925926</v>
      </c>
      <c r="AB20" s="130">
        <v>1263.5</v>
      </c>
      <c r="AC20" s="132">
        <v>84</v>
      </c>
      <c r="AD20" s="132">
        <v>70.5</v>
      </c>
      <c r="AE20" s="132">
        <v>67.5</v>
      </c>
      <c r="AF20" s="132">
        <v>71.5</v>
      </c>
      <c r="AG20" s="132">
        <v>76</v>
      </c>
      <c r="AH20" s="132">
        <v>71</v>
      </c>
      <c r="AI20" s="132">
        <v>67.5</v>
      </c>
      <c r="AJ20" s="132">
        <v>66</v>
      </c>
      <c r="AK20" s="132">
        <v>68.5</v>
      </c>
    </row>
    <row r="21" spans="1:37" ht="18">
      <c r="A21">
        <v>3</v>
      </c>
      <c r="B21">
        <v>8</v>
      </c>
      <c r="C21" s="139"/>
      <c r="D21" s="119" t="str">
        <f>INDEX($D$2:$D$11,A21)</f>
        <v>LAUDANO VI PUNIRA'</v>
      </c>
      <c r="E21" s="134">
        <v>3</v>
      </c>
      <c r="F21" s="136">
        <v>77</v>
      </c>
      <c r="G21" s="120" t="str">
        <f>INDEX($D$2:$D$11,B21)</f>
        <v>I CUCCIOLI</v>
      </c>
      <c r="H21" s="134">
        <v>0</v>
      </c>
      <c r="I21" s="135">
        <v>63.5</v>
      </c>
      <c r="J21" s="123"/>
      <c r="K21" s="181"/>
      <c r="L21" s="200">
        <v>3</v>
      </c>
      <c r="M21" s="105" t="s">
        <v>2</v>
      </c>
      <c r="N21" s="129">
        <v>31</v>
      </c>
      <c r="O21" s="199">
        <v>1327</v>
      </c>
      <c r="P21" s="171">
        <v>69.84210526315789</v>
      </c>
      <c r="Q21" s="200">
        <v>8</v>
      </c>
      <c r="R21" s="105" t="s">
        <v>4</v>
      </c>
      <c r="S21" s="129">
        <v>21</v>
      </c>
      <c r="T21" s="130">
        <v>1334.5</v>
      </c>
      <c r="U21" s="171">
        <v>70.23684210526316</v>
      </c>
      <c r="V21" s="109"/>
      <c r="X21" s="105" t="s">
        <v>2</v>
      </c>
      <c r="Y21" s="129">
        <v>42</v>
      </c>
      <c r="Z21" s="130">
        <f>SUM(AB21:AK21)</f>
        <v>1889</v>
      </c>
      <c r="AA21" s="131">
        <f>Z21/27</f>
        <v>69.96296296296296</v>
      </c>
      <c r="AB21" s="130">
        <v>1250</v>
      </c>
      <c r="AC21" s="132">
        <v>77</v>
      </c>
      <c r="AD21" s="132">
        <v>64</v>
      </c>
      <c r="AE21" s="132">
        <v>69</v>
      </c>
      <c r="AF21" s="132">
        <v>72.5</v>
      </c>
      <c r="AG21" s="132">
        <v>72.5</v>
      </c>
      <c r="AH21" s="132">
        <v>75.5</v>
      </c>
      <c r="AI21" s="132">
        <v>67</v>
      </c>
      <c r="AJ21" s="132">
        <v>72</v>
      </c>
      <c r="AK21" s="132">
        <v>69.5</v>
      </c>
    </row>
    <row r="22" spans="1:37" ht="18">
      <c r="A22">
        <v>4</v>
      </c>
      <c r="B22">
        <v>7</v>
      </c>
      <c r="C22" s="139"/>
      <c r="D22" s="119" t="str">
        <f>INDEX($D$2:$D$11,A22)</f>
        <v>TORO LOCO</v>
      </c>
      <c r="E22" s="134">
        <v>4</v>
      </c>
      <c r="F22" s="136">
        <v>77.5</v>
      </c>
      <c r="G22" s="120" t="str">
        <f>INDEX($D$2:$D$11,B22)</f>
        <v> A.C. PACO</v>
      </c>
      <c r="H22" s="134">
        <v>0</v>
      </c>
      <c r="I22" s="135">
        <v>55.5</v>
      </c>
      <c r="J22" s="123"/>
      <c r="K22" s="181"/>
      <c r="L22" s="200">
        <v>4</v>
      </c>
      <c r="M22" s="105" t="s">
        <v>5</v>
      </c>
      <c r="N22" s="129">
        <v>30</v>
      </c>
      <c r="O22" s="199">
        <v>1382</v>
      </c>
      <c r="P22" s="171">
        <v>72.73684210526316</v>
      </c>
      <c r="Q22" s="200">
        <v>9</v>
      </c>
      <c r="R22" s="105" t="s">
        <v>7</v>
      </c>
      <c r="S22" s="129">
        <v>20</v>
      </c>
      <c r="T22" s="130">
        <v>1294</v>
      </c>
      <c r="U22" s="171">
        <v>68.10526315789474</v>
      </c>
      <c r="V22" s="109"/>
      <c r="X22" s="101" t="s">
        <v>153</v>
      </c>
      <c r="Y22" s="129">
        <v>40</v>
      </c>
      <c r="Z22" s="130">
        <f>SUM(AB22:AK22)</f>
        <v>1959</v>
      </c>
      <c r="AA22" s="131">
        <f>Z22/27</f>
        <v>72.55555555555556</v>
      </c>
      <c r="AB22" s="130">
        <v>1317</v>
      </c>
      <c r="AC22" s="132">
        <v>59.5</v>
      </c>
      <c r="AD22" s="132">
        <v>76</v>
      </c>
      <c r="AE22" s="132">
        <v>69</v>
      </c>
      <c r="AF22" s="132">
        <v>67</v>
      </c>
      <c r="AG22" s="132">
        <v>84.5</v>
      </c>
      <c r="AH22" s="132">
        <v>63</v>
      </c>
      <c r="AI22" s="132">
        <v>77.5</v>
      </c>
      <c r="AJ22" s="132">
        <v>65.5</v>
      </c>
      <c r="AK22" s="132">
        <v>80</v>
      </c>
    </row>
    <row r="23" spans="1:37" ht="18.75" thickBot="1">
      <c r="A23">
        <v>5</v>
      </c>
      <c r="B23">
        <v>6</v>
      </c>
      <c r="C23" s="139"/>
      <c r="D23" s="119" t="str">
        <f>INDEX($D$2:$D$11,A23)</f>
        <v>NEW TIM </v>
      </c>
      <c r="E23" s="134">
        <v>0</v>
      </c>
      <c r="F23" s="136">
        <v>59.5</v>
      </c>
      <c r="G23" s="120" t="str">
        <f>INDEX($D$2:$D$11,B23)</f>
        <v>ALBATROS</v>
      </c>
      <c r="H23" s="134">
        <v>0</v>
      </c>
      <c r="I23" s="135">
        <v>63.5</v>
      </c>
      <c r="J23" s="123"/>
      <c r="K23" s="181"/>
      <c r="L23" s="201">
        <v>5</v>
      </c>
      <c r="M23" s="142" t="s">
        <v>153</v>
      </c>
      <c r="N23" s="143">
        <v>24</v>
      </c>
      <c r="O23" s="202">
        <v>1376.5</v>
      </c>
      <c r="P23" s="174">
        <v>72.44736842105263</v>
      </c>
      <c r="Q23" s="201">
        <v>10</v>
      </c>
      <c r="R23" s="142" t="s">
        <v>346</v>
      </c>
      <c r="S23" s="143">
        <v>17</v>
      </c>
      <c r="T23" s="154">
        <v>1296.5</v>
      </c>
      <c r="U23" s="174">
        <v>68.23684210526316</v>
      </c>
      <c r="V23" s="181"/>
      <c r="X23" s="105" t="s">
        <v>4</v>
      </c>
      <c r="Y23" s="129">
        <v>35</v>
      </c>
      <c r="Z23" s="130">
        <f>SUM(AB23:AK23)</f>
        <v>1893.5</v>
      </c>
      <c r="AA23" s="131">
        <f>Z23/27</f>
        <v>70.12962962962963</v>
      </c>
      <c r="AB23" s="130">
        <v>1271</v>
      </c>
      <c r="AC23" s="132">
        <v>63.5</v>
      </c>
      <c r="AD23" s="132">
        <v>59.5</v>
      </c>
      <c r="AE23" s="132">
        <v>71</v>
      </c>
      <c r="AF23" s="132">
        <v>66.5</v>
      </c>
      <c r="AG23" s="132">
        <v>82.5</v>
      </c>
      <c r="AH23" s="132">
        <v>66.5</v>
      </c>
      <c r="AI23" s="132">
        <v>68.5</v>
      </c>
      <c r="AJ23" s="132">
        <v>64.5</v>
      </c>
      <c r="AK23" s="132">
        <v>80</v>
      </c>
    </row>
    <row r="24" spans="3:37" ht="18.75" thickTop="1">
      <c r="C24" s="144"/>
      <c r="D24" s="145"/>
      <c r="E24" s="146"/>
      <c r="F24" s="147"/>
      <c r="H24" s="146"/>
      <c r="I24" s="147"/>
      <c r="J24" s="147"/>
      <c r="K24" s="181"/>
      <c r="L24" s="109"/>
      <c r="M24" s="109"/>
      <c r="N24" s="109"/>
      <c r="O24" s="203"/>
      <c r="P24" s="109"/>
      <c r="Q24" s="109"/>
      <c r="R24" s="109"/>
      <c r="S24" s="109"/>
      <c r="T24" s="109"/>
      <c r="U24" s="109"/>
      <c r="V24" s="181"/>
      <c r="X24" s="105" t="s">
        <v>89</v>
      </c>
      <c r="Y24" s="129">
        <v>34</v>
      </c>
      <c r="Z24" s="130">
        <f>SUM(AB24:AK24)</f>
        <v>1898</v>
      </c>
      <c r="AA24" s="131">
        <f>Z24/27</f>
        <v>70.29629629629629</v>
      </c>
      <c r="AB24" s="130">
        <v>1280.5</v>
      </c>
      <c r="AC24" s="132">
        <v>63.5</v>
      </c>
      <c r="AD24" s="132">
        <v>77</v>
      </c>
      <c r="AE24" s="132">
        <v>66.5</v>
      </c>
      <c r="AF24" s="132">
        <v>70.5</v>
      </c>
      <c r="AG24" s="132">
        <v>74.5</v>
      </c>
      <c r="AH24" s="132">
        <v>67.5</v>
      </c>
      <c r="AI24" s="132">
        <v>68</v>
      </c>
      <c r="AJ24" s="132">
        <v>66</v>
      </c>
      <c r="AK24" s="132">
        <v>64</v>
      </c>
    </row>
    <row r="25" spans="3:37" ht="18.75" thickBot="1">
      <c r="C25" s="144"/>
      <c r="D25" s="145"/>
      <c r="E25" s="146"/>
      <c r="F25" s="147"/>
      <c r="G25" s="146"/>
      <c r="H25" s="146"/>
      <c r="I25" s="147"/>
      <c r="J25" s="147"/>
      <c r="K25" s="181"/>
      <c r="L25" s="109"/>
      <c r="M25" s="109"/>
      <c r="N25" s="109"/>
      <c r="O25" s="203"/>
      <c r="P25" s="109"/>
      <c r="Q25" s="109"/>
      <c r="R25" s="109"/>
      <c r="S25" s="109"/>
      <c r="T25" s="109"/>
      <c r="U25" s="109"/>
      <c r="V25" s="181"/>
      <c r="X25" s="105" t="s">
        <v>7</v>
      </c>
      <c r="Y25" s="129">
        <v>34</v>
      </c>
      <c r="Z25" s="130">
        <f>SUM(AB25:AK25)</f>
        <v>1849</v>
      </c>
      <c r="AA25" s="131">
        <f>Z25/27</f>
        <v>68.48148148148148</v>
      </c>
      <c r="AB25" s="130">
        <v>1223.5</v>
      </c>
      <c r="AC25" s="132">
        <v>70.5</v>
      </c>
      <c r="AD25" s="132">
        <v>65.5</v>
      </c>
      <c r="AE25" s="132">
        <v>70</v>
      </c>
      <c r="AF25" s="132">
        <v>71.5</v>
      </c>
      <c r="AG25" s="132">
        <v>75.5</v>
      </c>
      <c r="AH25" s="132">
        <v>66</v>
      </c>
      <c r="AI25" s="132">
        <v>66</v>
      </c>
      <c r="AJ25" s="132">
        <v>64.5</v>
      </c>
      <c r="AK25" s="132">
        <v>76</v>
      </c>
    </row>
    <row r="26" spans="3:37" ht="19.5" thickBot="1" thickTop="1">
      <c r="C26" s="118" t="s">
        <v>184</v>
      </c>
      <c r="D26" s="119">
        <v>39505</v>
      </c>
      <c r="E26" s="120"/>
      <c r="F26" s="121"/>
      <c r="G26" s="120"/>
      <c r="H26" s="122"/>
      <c r="I26" s="121"/>
      <c r="J26" s="123"/>
      <c r="K26" s="181"/>
      <c r="L26" s="192">
        <v>20</v>
      </c>
      <c r="M26" s="125" t="s">
        <v>181</v>
      </c>
      <c r="N26" s="126" t="s">
        <v>157</v>
      </c>
      <c r="O26" s="193" t="s">
        <v>182</v>
      </c>
      <c r="P26" s="128" t="s">
        <v>183</v>
      </c>
      <c r="Q26" s="192">
        <f>L26</f>
        <v>20</v>
      </c>
      <c r="R26" s="194" t="s">
        <v>181</v>
      </c>
      <c r="S26" s="195" t="s">
        <v>157</v>
      </c>
      <c r="T26" s="196" t="s">
        <v>182</v>
      </c>
      <c r="U26" s="197" t="s">
        <v>183</v>
      </c>
      <c r="V26" s="181"/>
      <c r="X26" s="105" t="s">
        <v>5</v>
      </c>
      <c r="Y26" s="129">
        <v>31</v>
      </c>
      <c r="Z26" s="130">
        <f>SUM(AB26:AK26)</f>
        <v>1892</v>
      </c>
      <c r="AA26" s="131">
        <f>Z26/27</f>
        <v>70.07407407407408</v>
      </c>
      <c r="AB26" s="130">
        <v>1304.5</v>
      </c>
      <c r="AC26" s="132">
        <v>77.5</v>
      </c>
      <c r="AD26" s="132">
        <v>66.5</v>
      </c>
      <c r="AE26" s="132">
        <v>64</v>
      </c>
      <c r="AF26" s="132">
        <v>65</v>
      </c>
      <c r="AG26" s="132">
        <v>60</v>
      </c>
      <c r="AH26" s="132">
        <v>58.5</v>
      </c>
      <c r="AI26" s="132">
        <v>64</v>
      </c>
      <c r="AJ26" s="132">
        <v>67</v>
      </c>
      <c r="AK26" s="132">
        <v>65</v>
      </c>
    </row>
    <row r="27" spans="1:37" ht="18">
      <c r="A27">
        <v>1</v>
      </c>
      <c r="B27">
        <v>9</v>
      </c>
      <c r="C27" s="144"/>
      <c r="D27" s="119" t="str">
        <f>INDEX($D$2:$D$11,A27)</f>
        <v>TORMENTINO</v>
      </c>
      <c r="E27" s="134">
        <v>1</v>
      </c>
      <c r="F27" s="135">
        <v>70.5</v>
      </c>
      <c r="G27" s="120" t="str">
        <f>INDEX($D$2:$D$11,B27)</f>
        <v>LES SASICCES</v>
      </c>
      <c r="H27" s="134">
        <v>0</v>
      </c>
      <c r="I27" s="136">
        <v>65.5</v>
      </c>
      <c r="J27" s="123"/>
      <c r="K27" s="181"/>
      <c r="L27" s="198">
        <v>1</v>
      </c>
      <c r="M27" s="105" t="s">
        <v>87</v>
      </c>
      <c r="N27" s="129">
        <v>36</v>
      </c>
      <c r="O27" s="199">
        <v>1418</v>
      </c>
      <c r="P27" s="171">
        <v>70.9</v>
      </c>
      <c r="Q27" s="198">
        <v>6</v>
      </c>
      <c r="R27" s="105" t="s">
        <v>89</v>
      </c>
      <c r="S27" s="129">
        <v>27</v>
      </c>
      <c r="T27" s="130">
        <v>1421</v>
      </c>
      <c r="U27" s="171">
        <v>71.05</v>
      </c>
      <c r="V27" s="181"/>
      <c r="X27" s="105" t="s">
        <v>344</v>
      </c>
      <c r="Y27" s="129">
        <v>30</v>
      </c>
      <c r="Z27" s="130">
        <f>SUM(AB27:AK27)</f>
        <v>1832.5</v>
      </c>
      <c r="AA27" s="131">
        <f>Z27/27</f>
        <v>67.87037037037037</v>
      </c>
      <c r="AB27" s="130">
        <v>1249.5</v>
      </c>
      <c r="AC27" s="132">
        <v>55.5</v>
      </c>
      <c r="AD27" s="132">
        <v>68</v>
      </c>
      <c r="AE27" s="132">
        <v>61.5</v>
      </c>
      <c r="AF27" s="132">
        <v>67.5</v>
      </c>
      <c r="AG27" s="132">
        <v>66</v>
      </c>
      <c r="AH27" s="132">
        <v>63</v>
      </c>
      <c r="AI27" s="132">
        <v>68</v>
      </c>
      <c r="AJ27" s="132">
        <v>64</v>
      </c>
      <c r="AK27" s="132">
        <v>69.5</v>
      </c>
    </row>
    <row r="28" spans="1:37" ht="18.75" thickBot="1">
      <c r="A28">
        <v>2</v>
      </c>
      <c r="B28">
        <v>8</v>
      </c>
      <c r="C28" s="144"/>
      <c r="D28" s="119" t="str">
        <f>INDEX($D$2:$D$11,A28)</f>
        <v>GEPPETTOS</v>
      </c>
      <c r="E28" s="134">
        <v>1</v>
      </c>
      <c r="F28" s="135">
        <v>67</v>
      </c>
      <c r="G28" s="120" t="str">
        <f>INDEX($D$2:$D$11,B28)</f>
        <v>I CUCCIOLI</v>
      </c>
      <c r="H28" s="134">
        <v>0</v>
      </c>
      <c r="I28" s="135">
        <v>59.5</v>
      </c>
      <c r="J28" s="123"/>
      <c r="K28" s="181"/>
      <c r="L28" s="200">
        <v>2</v>
      </c>
      <c r="M28" s="105" t="s">
        <v>0</v>
      </c>
      <c r="N28" s="129">
        <v>35</v>
      </c>
      <c r="O28" s="199">
        <v>1415</v>
      </c>
      <c r="P28" s="171">
        <v>70.75</v>
      </c>
      <c r="Q28" s="200">
        <v>7</v>
      </c>
      <c r="R28" s="105" t="s">
        <v>344</v>
      </c>
      <c r="S28" s="129">
        <v>26</v>
      </c>
      <c r="T28" s="130">
        <v>1373</v>
      </c>
      <c r="U28" s="171">
        <v>68.65</v>
      </c>
      <c r="V28" s="181"/>
      <c r="X28" s="105" t="s">
        <v>346</v>
      </c>
      <c r="Y28" s="143">
        <v>22</v>
      </c>
      <c r="Z28" s="130">
        <f>SUM(AB28:AK28)</f>
        <v>1815.5</v>
      </c>
      <c r="AA28" s="131">
        <f>Z28/27</f>
        <v>67.24074074074075</v>
      </c>
      <c r="AB28" s="130">
        <v>1234</v>
      </c>
      <c r="AC28" s="132">
        <v>62.5</v>
      </c>
      <c r="AD28" s="132">
        <v>65.5</v>
      </c>
      <c r="AE28" s="132">
        <v>62.5</v>
      </c>
      <c r="AF28" s="132">
        <v>69.5</v>
      </c>
      <c r="AG28" s="132">
        <v>61.5</v>
      </c>
      <c r="AH28" s="132">
        <v>77</v>
      </c>
      <c r="AI28" s="132">
        <v>64.5</v>
      </c>
      <c r="AJ28" s="132">
        <v>54.5</v>
      </c>
      <c r="AK28" s="132">
        <v>64</v>
      </c>
    </row>
    <row r="29" spans="1:22" ht="18.75" thickTop="1">
      <c r="A29">
        <v>3</v>
      </c>
      <c r="B29">
        <v>7</v>
      </c>
      <c r="C29" s="144"/>
      <c r="D29" s="119" t="str">
        <f>INDEX($D$2:$D$11,A29)</f>
        <v>LAUDANO VI PUNIRA'</v>
      </c>
      <c r="E29" s="134">
        <v>0</v>
      </c>
      <c r="F29" s="136">
        <v>64</v>
      </c>
      <c r="G29" s="120" t="str">
        <f>INDEX($D$2:$D$11,B29)</f>
        <v> A.C. PACO</v>
      </c>
      <c r="H29" s="134">
        <v>1</v>
      </c>
      <c r="I29" s="135">
        <v>68</v>
      </c>
      <c r="J29" s="123"/>
      <c r="K29" s="181"/>
      <c r="L29" s="200">
        <v>3</v>
      </c>
      <c r="M29" s="105" t="s">
        <v>2</v>
      </c>
      <c r="N29" s="129">
        <v>31</v>
      </c>
      <c r="O29" s="199">
        <v>1391</v>
      </c>
      <c r="P29" s="171">
        <v>69.55</v>
      </c>
      <c r="Q29" s="200">
        <v>8</v>
      </c>
      <c r="R29" s="105" t="s">
        <v>4</v>
      </c>
      <c r="S29" s="129">
        <v>21</v>
      </c>
      <c r="T29" s="130">
        <v>1394</v>
      </c>
      <c r="U29" s="171">
        <v>69.7</v>
      </c>
      <c r="V29" s="181"/>
    </row>
    <row r="30" spans="1:22" ht="18">
      <c r="A30">
        <v>4</v>
      </c>
      <c r="B30">
        <v>6</v>
      </c>
      <c r="C30" s="144"/>
      <c r="D30" s="119" t="str">
        <f>INDEX($D$2:$D$11,A30)</f>
        <v>TORO LOCO</v>
      </c>
      <c r="E30" s="134">
        <v>1</v>
      </c>
      <c r="F30" s="136">
        <v>66.5</v>
      </c>
      <c r="G30" s="120" t="str">
        <f>INDEX($D$2:$D$11,B30)</f>
        <v>ALBATROS</v>
      </c>
      <c r="H30" s="134">
        <v>3</v>
      </c>
      <c r="I30" s="135">
        <v>77</v>
      </c>
      <c r="J30" s="123"/>
      <c r="K30" s="181"/>
      <c r="L30" s="200">
        <v>4</v>
      </c>
      <c r="M30" s="105" t="s">
        <v>5</v>
      </c>
      <c r="N30" s="129">
        <v>30</v>
      </c>
      <c r="O30" s="199">
        <v>1448.5</v>
      </c>
      <c r="P30" s="171">
        <v>72.425</v>
      </c>
      <c r="Q30" s="200">
        <v>9</v>
      </c>
      <c r="R30" s="105" t="s">
        <v>7</v>
      </c>
      <c r="S30" s="129">
        <v>20</v>
      </c>
      <c r="T30" s="130">
        <v>1359.5</v>
      </c>
      <c r="U30" s="171">
        <v>67.975</v>
      </c>
      <c r="V30" s="181"/>
    </row>
    <row r="31" spans="1:22" ht="18.75" thickBot="1">
      <c r="A31">
        <v>5</v>
      </c>
      <c r="B31">
        <v>10</v>
      </c>
      <c r="C31" s="144"/>
      <c r="D31" s="119" t="str">
        <f>INDEX($D$2:$D$11,A31)</f>
        <v>NEW TIM </v>
      </c>
      <c r="E31" s="134">
        <v>2</v>
      </c>
      <c r="F31" s="136">
        <v>76</v>
      </c>
      <c r="G31" s="120" t="str">
        <f>INDEX($D$2:$D$11,B31)</f>
        <v> WEB SOCCER</v>
      </c>
      <c r="H31" s="134">
        <v>0</v>
      </c>
      <c r="I31" s="135">
        <v>65.5</v>
      </c>
      <c r="J31" s="123"/>
      <c r="K31" s="181"/>
      <c r="L31" s="201">
        <v>5</v>
      </c>
      <c r="M31" s="142" t="s">
        <v>153</v>
      </c>
      <c r="N31" s="143">
        <v>27</v>
      </c>
      <c r="O31" s="202">
        <v>1452.5</v>
      </c>
      <c r="P31" s="174">
        <v>72.625</v>
      </c>
      <c r="Q31" s="201">
        <v>10</v>
      </c>
      <c r="R31" s="142" t="s">
        <v>346</v>
      </c>
      <c r="S31" s="143">
        <v>17</v>
      </c>
      <c r="T31" s="154">
        <v>1362</v>
      </c>
      <c r="U31" s="174">
        <v>68.1</v>
      </c>
      <c r="V31" s="181"/>
    </row>
    <row r="32" spans="3:23" ht="13.5" thickTop="1">
      <c r="C32" s="144"/>
      <c r="D32" s="145"/>
      <c r="E32" s="146"/>
      <c r="F32" s="147"/>
      <c r="G32" s="146"/>
      <c r="H32" s="146"/>
      <c r="I32" s="147"/>
      <c r="J32" s="147"/>
      <c r="K32" s="181"/>
      <c r="L32" s="109"/>
      <c r="M32" s="109"/>
      <c r="N32" s="109"/>
      <c r="O32" s="203"/>
      <c r="P32" s="109"/>
      <c r="Q32" s="109"/>
      <c r="R32" s="109"/>
      <c r="S32" s="109"/>
      <c r="T32" s="109"/>
      <c r="U32" s="109"/>
      <c r="V32" s="181"/>
      <c r="W32" s="158"/>
    </row>
    <row r="33" spans="3:22" ht="13.5" thickBot="1">
      <c r="C33" s="144"/>
      <c r="D33" s="145"/>
      <c r="E33" s="146"/>
      <c r="F33" s="147"/>
      <c r="G33" s="146"/>
      <c r="H33" s="146"/>
      <c r="I33" s="147"/>
      <c r="J33" s="147"/>
      <c r="K33" s="181"/>
      <c r="L33" s="109"/>
      <c r="M33" s="109"/>
      <c r="N33" s="109"/>
      <c r="O33" s="203"/>
      <c r="P33" s="109"/>
      <c r="Q33" s="109"/>
      <c r="R33" s="109"/>
      <c r="S33" s="109"/>
      <c r="T33" s="109"/>
      <c r="U33" s="109"/>
      <c r="V33" s="181"/>
    </row>
    <row r="34" spans="3:22" ht="19.5" thickBot="1" thickTop="1">
      <c r="C34" s="118" t="s">
        <v>185</v>
      </c>
      <c r="D34" s="367">
        <v>39509</v>
      </c>
      <c r="E34" s="120"/>
      <c r="F34" s="121"/>
      <c r="G34" s="120"/>
      <c r="H34" s="122"/>
      <c r="I34" s="121"/>
      <c r="J34" s="123"/>
      <c r="K34" s="181"/>
      <c r="L34" s="192">
        <v>21</v>
      </c>
      <c r="M34" s="125" t="s">
        <v>181</v>
      </c>
      <c r="N34" s="126" t="s">
        <v>157</v>
      </c>
      <c r="O34" s="193" t="s">
        <v>182</v>
      </c>
      <c r="P34" s="128" t="s">
        <v>183</v>
      </c>
      <c r="Q34" s="192">
        <f>L34</f>
        <v>21</v>
      </c>
      <c r="R34" s="194" t="s">
        <v>181</v>
      </c>
      <c r="S34" s="195" t="s">
        <v>157</v>
      </c>
      <c r="T34" s="196" t="s">
        <v>182</v>
      </c>
      <c r="U34" s="197" t="s">
        <v>183</v>
      </c>
      <c r="V34" s="181"/>
    </row>
    <row r="35" spans="1:22" ht="18">
      <c r="A35">
        <v>1</v>
      </c>
      <c r="B35">
        <v>8</v>
      </c>
      <c r="C35" s="144"/>
      <c r="D35" s="119" t="str">
        <f>INDEX($D$2:$D$11,A35)</f>
        <v>TORMENTINO</v>
      </c>
      <c r="E35" s="134">
        <v>1</v>
      </c>
      <c r="F35" s="135">
        <v>67.5</v>
      </c>
      <c r="G35" s="120" t="str">
        <f>INDEX($D$2:$D$11,B35)</f>
        <v>I CUCCIOLI</v>
      </c>
      <c r="H35" s="134">
        <v>2</v>
      </c>
      <c r="I35" s="136">
        <v>70.5</v>
      </c>
      <c r="J35" s="123"/>
      <c r="K35" s="181"/>
      <c r="L35" s="198">
        <v>1</v>
      </c>
      <c r="M35" s="105" t="s">
        <v>0</v>
      </c>
      <c r="N35" s="129">
        <v>38</v>
      </c>
      <c r="O35" s="199">
        <v>1485</v>
      </c>
      <c r="P35" s="171">
        <v>70.71428571428571</v>
      </c>
      <c r="Q35" s="198">
        <v>6</v>
      </c>
      <c r="R35" s="105" t="s">
        <v>89</v>
      </c>
      <c r="S35" s="129">
        <v>28</v>
      </c>
      <c r="T35" s="130">
        <v>1487.5</v>
      </c>
      <c r="U35" s="171">
        <v>70.83333333333333</v>
      </c>
      <c r="V35" s="181"/>
    </row>
    <row r="36" spans="1:25" ht="18">
      <c r="A36">
        <v>2</v>
      </c>
      <c r="B36">
        <v>7</v>
      </c>
      <c r="C36" s="144"/>
      <c r="D36" s="119" t="str">
        <f>INDEX($D$2:$D$11,A36)</f>
        <v>GEPPETTOS</v>
      </c>
      <c r="E36" s="134">
        <v>2</v>
      </c>
      <c r="F36" s="135">
        <v>70</v>
      </c>
      <c r="G36" s="120" t="str">
        <f>INDEX($D$2:$D$11,B36)</f>
        <v> A.C. PACO</v>
      </c>
      <c r="H36" s="134">
        <v>0</v>
      </c>
      <c r="I36" s="135">
        <v>61.5</v>
      </c>
      <c r="J36" s="123"/>
      <c r="K36" s="181"/>
      <c r="L36" s="200">
        <v>2</v>
      </c>
      <c r="M36" s="105" t="s">
        <v>87</v>
      </c>
      <c r="N36" s="129">
        <v>36</v>
      </c>
      <c r="O36" s="199">
        <v>1486</v>
      </c>
      <c r="P36" s="171">
        <v>70.76190476190476</v>
      </c>
      <c r="Q36" s="200">
        <v>7</v>
      </c>
      <c r="R36" s="105" t="s">
        <v>344</v>
      </c>
      <c r="S36" s="129">
        <v>26</v>
      </c>
      <c r="T36" s="130">
        <v>1434.5</v>
      </c>
      <c r="U36" s="171">
        <v>68.30952380952381</v>
      </c>
      <c r="V36" s="181"/>
      <c r="Y36" s="204"/>
    </row>
    <row r="37" spans="1:22" ht="18">
      <c r="A37">
        <v>3</v>
      </c>
      <c r="B37">
        <v>6</v>
      </c>
      <c r="C37" s="144"/>
      <c r="D37" s="119" t="str">
        <f>INDEX($D$2:$D$11,A37)</f>
        <v>LAUDANO VI PUNIRA'</v>
      </c>
      <c r="E37" s="134">
        <v>1</v>
      </c>
      <c r="F37" s="136">
        <v>69</v>
      </c>
      <c r="G37" s="120" t="str">
        <f>INDEX($D$2:$D$11,B37)</f>
        <v>ALBATROS</v>
      </c>
      <c r="H37" s="134">
        <v>1</v>
      </c>
      <c r="I37" s="135">
        <v>66.5</v>
      </c>
      <c r="J37" s="123"/>
      <c r="K37" s="181"/>
      <c r="L37" s="200">
        <v>3</v>
      </c>
      <c r="M37" s="105" t="s">
        <v>2</v>
      </c>
      <c r="N37" s="129">
        <v>32</v>
      </c>
      <c r="O37" s="199">
        <v>1460</v>
      </c>
      <c r="P37" s="171">
        <v>69.52380952380952</v>
      </c>
      <c r="Q37" s="200">
        <v>8</v>
      </c>
      <c r="R37" s="105" t="s">
        <v>4</v>
      </c>
      <c r="S37" s="129">
        <v>24</v>
      </c>
      <c r="T37" s="130">
        <v>1465.5</v>
      </c>
      <c r="U37" s="171">
        <v>69.78571428571429</v>
      </c>
      <c r="V37" s="181"/>
    </row>
    <row r="38" spans="1:22" ht="18">
      <c r="A38">
        <v>4</v>
      </c>
      <c r="B38">
        <v>5</v>
      </c>
      <c r="C38" s="144"/>
      <c r="D38" s="119" t="str">
        <f>INDEX($D$2:$D$11,A38)</f>
        <v>TORO LOCO</v>
      </c>
      <c r="E38" s="134">
        <v>0</v>
      </c>
      <c r="F38" s="136">
        <v>64</v>
      </c>
      <c r="G38" s="120" t="str">
        <f>INDEX($D$2:$D$11,B38)</f>
        <v>NEW TIM </v>
      </c>
      <c r="H38" s="134">
        <v>1</v>
      </c>
      <c r="I38" s="135">
        <v>69.5</v>
      </c>
      <c r="J38" s="123"/>
      <c r="K38" s="181"/>
      <c r="L38" s="200">
        <v>4</v>
      </c>
      <c r="M38" s="105" t="s">
        <v>153</v>
      </c>
      <c r="N38" s="129">
        <v>30</v>
      </c>
      <c r="O38" s="199">
        <v>1522</v>
      </c>
      <c r="P38" s="171">
        <v>72.47619047619048</v>
      </c>
      <c r="Q38" s="200">
        <v>9</v>
      </c>
      <c r="R38" s="105" t="s">
        <v>7</v>
      </c>
      <c r="S38" s="129">
        <v>23</v>
      </c>
      <c r="T38" s="130">
        <v>1429.5</v>
      </c>
      <c r="U38" s="171">
        <v>68.07142857142857</v>
      </c>
      <c r="V38" s="181"/>
    </row>
    <row r="39" spans="1:22" ht="18.75" thickBot="1">
      <c r="A39">
        <v>9</v>
      </c>
      <c r="B39">
        <v>10</v>
      </c>
      <c r="C39" s="144"/>
      <c r="D39" s="119" t="str">
        <f>INDEX($D$2:$D$11,A39)</f>
        <v>LES SASICCES</v>
      </c>
      <c r="E39" s="134">
        <v>2</v>
      </c>
      <c r="F39" s="136">
        <v>70</v>
      </c>
      <c r="G39" s="120" t="str">
        <f>INDEX($D$2:$D$11,B39)</f>
        <v> WEB SOCCER</v>
      </c>
      <c r="H39" s="134">
        <v>0</v>
      </c>
      <c r="I39" s="135">
        <v>62.5</v>
      </c>
      <c r="J39" s="123"/>
      <c r="K39" s="181"/>
      <c r="L39" s="201">
        <v>5</v>
      </c>
      <c r="M39" s="142" t="s">
        <v>5</v>
      </c>
      <c r="N39" s="143">
        <v>30</v>
      </c>
      <c r="O39" s="202">
        <v>1512.5</v>
      </c>
      <c r="P39" s="174">
        <v>72.02380952380952</v>
      </c>
      <c r="Q39" s="201">
        <v>10</v>
      </c>
      <c r="R39" s="142" t="s">
        <v>346</v>
      </c>
      <c r="S39" s="143">
        <v>17</v>
      </c>
      <c r="T39" s="154">
        <v>1424.5</v>
      </c>
      <c r="U39" s="174">
        <v>67.83333333333333</v>
      </c>
      <c r="V39" s="181"/>
    </row>
    <row r="40" spans="3:22" ht="13.5" thickTop="1">
      <c r="C40" s="144"/>
      <c r="D40" s="145"/>
      <c r="E40" s="146"/>
      <c r="F40" s="147"/>
      <c r="G40" s="146"/>
      <c r="H40" s="146"/>
      <c r="I40" s="147"/>
      <c r="J40" s="147"/>
      <c r="K40" s="181"/>
      <c r="L40" s="109"/>
      <c r="M40" s="109"/>
      <c r="N40" s="109"/>
      <c r="O40" s="203"/>
      <c r="P40" s="109"/>
      <c r="Q40" s="109"/>
      <c r="R40" s="109"/>
      <c r="S40" s="109"/>
      <c r="T40" s="109"/>
      <c r="U40" s="109"/>
      <c r="V40" s="181"/>
    </row>
    <row r="41" spans="3:22" ht="13.5" thickBot="1">
      <c r="C41" s="144"/>
      <c r="D41" s="145"/>
      <c r="E41" s="146"/>
      <c r="F41" s="147"/>
      <c r="G41" s="146"/>
      <c r="H41" s="146"/>
      <c r="I41" s="147"/>
      <c r="J41" s="147"/>
      <c r="K41" s="181"/>
      <c r="L41" s="109"/>
      <c r="M41" s="109"/>
      <c r="N41" s="109"/>
      <c r="O41" s="203"/>
      <c r="P41" s="109"/>
      <c r="Q41" s="109"/>
      <c r="R41" s="109"/>
      <c r="S41" s="109"/>
      <c r="T41" s="109"/>
      <c r="U41" s="109"/>
      <c r="V41" s="181"/>
    </row>
    <row r="42" spans="3:22" ht="19.5" thickBot="1" thickTop="1">
      <c r="C42" s="118" t="s">
        <v>186</v>
      </c>
      <c r="D42" s="119">
        <v>39516</v>
      </c>
      <c r="E42" s="120"/>
      <c r="F42" s="121"/>
      <c r="G42" s="120"/>
      <c r="H42" s="122"/>
      <c r="I42" s="121"/>
      <c r="J42" s="123"/>
      <c r="K42" s="181"/>
      <c r="L42" s="192">
        <v>22</v>
      </c>
      <c r="M42" s="125" t="s">
        <v>181</v>
      </c>
      <c r="N42" s="126" t="s">
        <v>157</v>
      </c>
      <c r="O42" s="193" t="s">
        <v>182</v>
      </c>
      <c r="P42" s="128" t="s">
        <v>183</v>
      </c>
      <c r="Q42" s="192">
        <f>L42</f>
        <v>22</v>
      </c>
      <c r="R42" s="194" t="s">
        <v>181</v>
      </c>
      <c r="S42" s="195" t="s">
        <v>157</v>
      </c>
      <c r="T42" s="196" t="s">
        <v>182</v>
      </c>
      <c r="U42" s="197" t="s">
        <v>183</v>
      </c>
      <c r="V42" s="181"/>
    </row>
    <row r="43" spans="1:22" ht="18">
      <c r="A43">
        <v>1</v>
      </c>
      <c r="B43">
        <v>7</v>
      </c>
      <c r="C43" s="144"/>
      <c r="D43" s="119" t="str">
        <f>INDEX($D$2:$D$11,A43)</f>
        <v>TORMENTINO</v>
      </c>
      <c r="E43" s="134">
        <v>2</v>
      </c>
      <c r="F43" s="135">
        <v>71.5</v>
      </c>
      <c r="G43" s="120" t="str">
        <f>INDEX($D$2:$D$11,B43)</f>
        <v> A.C. PACO</v>
      </c>
      <c r="H43" s="134">
        <v>1</v>
      </c>
      <c r="I43" s="136">
        <v>67.5</v>
      </c>
      <c r="J43" s="123"/>
      <c r="K43" s="181"/>
      <c r="L43" s="198">
        <v>1</v>
      </c>
      <c r="M43" s="105" t="s">
        <v>87</v>
      </c>
      <c r="N43" s="129">
        <v>39</v>
      </c>
      <c r="O43" s="199">
        <v>1557</v>
      </c>
      <c r="P43" s="171">
        <v>70.77272727272727</v>
      </c>
      <c r="Q43" s="198">
        <v>6</v>
      </c>
      <c r="R43" s="105" t="s">
        <v>89</v>
      </c>
      <c r="S43" s="129">
        <v>29</v>
      </c>
      <c r="T43" s="130">
        <v>1558</v>
      </c>
      <c r="U43" s="171">
        <v>70.81818181818181</v>
      </c>
      <c r="V43" s="181"/>
    </row>
    <row r="44" spans="1:22" ht="18">
      <c r="A44">
        <v>2</v>
      </c>
      <c r="B44">
        <v>6</v>
      </c>
      <c r="C44" s="144"/>
      <c r="D44" s="119" t="str">
        <f>INDEX($D$2:$D$11,A44)</f>
        <v>GEPPETTOS</v>
      </c>
      <c r="E44" s="134">
        <v>1</v>
      </c>
      <c r="F44" s="135">
        <v>69</v>
      </c>
      <c r="G44" s="120" t="str">
        <f>INDEX($D$2:$D$11,B44)</f>
        <v>ALBATROS</v>
      </c>
      <c r="H44" s="165">
        <v>1</v>
      </c>
      <c r="I44" s="135">
        <v>70.5</v>
      </c>
      <c r="J44" s="123"/>
      <c r="K44" s="181"/>
      <c r="L44" s="200">
        <v>2</v>
      </c>
      <c r="M44" s="105" t="s">
        <v>0</v>
      </c>
      <c r="N44" s="129">
        <v>39</v>
      </c>
      <c r="O44" s="199">
        <v>1554</v>
      </c>
      <c r="P44" s="171">
        <v>70.63636363636364</v>
      </c>
      <c r="Q44" s="200">
        <v>7</v>
      </c>
      <c r="R44" s="105" t="s">
        <v>344</v>
      </c>
      <c r="S44" s="129">
        <v>26</v>
      </c>
      <c r="T44" s="130">
        <v>1502</v>
      </c>
      <c r="U44" s="171">
        <v>68.27272727272727</v>
      </c>
      <c r="V44" s="181"/>
    </row>
    <row r="45" spans="1:22" ht="18">
      <c r="A45">
        <v>3</v>
      </c>
      <c r="B45">
        <v>5</v>
      </c>
      <c r="C45" s="144"/>
      <c r="D45" s="119" t="str">
        <f>INDEX($D$2:$D$11,A45)</f>
        <v>LAUDANO VI PUNIRA'</v>
      </c>
      <c r="E45" s="134">
        <v>2</v>
      </c>
      <c r="F45" s="136">
        <v>72.5</v>
      </c>
      <c r="G45" s="120" t="str">
        <f>INDEX($D$2:$D$11,B45)</f>
        <v>NEW TIM </v>
      </c>
      <c r="H45" s="165">
        <v>1</v>
      </c>
      <c r="I45" s="135">
        <v>67</v>
      </c>
      <c r="J45" s="123"/>
      <c r="K45" s="181"/>
      <c r="L45" s="200">
        <v>3</v>
      </c>
      <c r="M45" s="105" t="s">
        <v>2</v>
      </c>
      <c r="N45" s="129">
        <v>35</v>
      </c>
      <c r="O45" s="199">
        <v>1532.5</v>
      </c>
      <c r="P45" s="171">
        <v>69.6590909090909</v>
      </c>
      <c r="Q45" s="200">
        <v>8</v>
      </c>
      <c r="R45" s="105" t="s">
        <v>7</v>
      </c>
      <c r="S45" s="129">
        <v>26</v>
      </c>
      <c r="T45" s="130">
        <v>1501</v>
      </c>
      <c r="U45" s="171">
        <v>68.22727272727273</v>
      </c>
      <c r="V45" s="181"/>
    </row>
    <row r="46" spans="1:22" ht="18">
      <c r="A46">
        <v>4</v>
      </c>
      <c r="B46">
        <v>10</v>
      </c>
      <c r="C46" s="144"/>
      <c r="D46" s="119" t="str">
        <f>INDEX($D$2:$D$11,A46)</f>
        <v>TORO LOCO</v>
      </c>
      <c r="E46" s="134">
        <v>0</v>
      </c>
      <c r="F46" s="136">
        <v>65</v>
      </c>
      <c r="G46" s="120" t="str">
        <f>INDEX($D$2:$D$11,B46)</f>
        <v> WEB SOCCER</v>
      </c>
      <c r="H46" s="165">
        <v>1</v>
      </c>
      <c r="I46" s="135">
        <v>69.5</v>
      </c>
      <c r="J46" s="123"/>
      <c r="K46" s="181"/>
      <c r="L46" s="200">
        <v>4</v>
      </c>
      <c r="M46" s="105" t="s">
        <v>153</v>
      </c>
      <c r="N46" s="129">
        <v>30</v>
      </c>
      <c r="O46" s="199">
        <v>1588.5</v>
      </c>
      <c r="P46" s="171">
        <v>72.20454545454545</v>
      </c>
      <c r="Q46" s="200">
        <v>9</v>
      </c>
      <c r="R46" s="105" t="s">
        <v>4</v>
      </c>
      <c r="S46" s="129">
        <v>24</v>
      </c>
      <c r="T46" s="130">
        <v>1531.5</v>
      </c>
      <c r="U46" s="171">
        <v>69.61363636363636</v>
      </c>
      <c r="V46" s="181"/>
    </row>
    <row r="47" spans="1:22" ht="18.75" thickBot="1">
      <c r="A47">
        <v>8</v>
      </c>
      <c r="B47">
        <v>9</v>
      </c>
      <c r="C47" s="144"/>
      <c r="D47" s="119" t="str">
        <f>INDEX($D$2:$D$11,A47)</f>
        <v>I CUCCIOLI</v>
      </c>
      <c r="E47" s="134">
        <v>1</v>
      </c>
      <c r="F47" s="136">
        <v>66.5</v>
      </c>
      <c r="G47" s="120" t="str">
        <f>INDEX($D$2:$D$11,B47)</f>
        <v>LES SASICCES</v>
      </c>
      <c r="H47" s="165">
        <v>2</v>
      </c>
      <c r="I47" s="135">
        <v>71.5</v>
      </c>
      <c r="J47" s="123"/>
      <c r="K47" s="181"/>
      <c r="L47" s="201">
        <v>5</v>
      </c>
      <c r="M47" s="142" t="s">
        <v>5</v>
      </c>
      <c r="N47" s="143">
        <v>30</v>
      </c>
      <c r="O47" s="202">
        <v>1577.5</v>
      </c>
      <c r="P47" s="174">
        <v>71.70454545454545</v>
      </c>
      <c r="Q47" s="201">
        <v>10</v>
      </c>
      <c r="R47" s="142" t="s">
        <v>346</v>
      </c>
      <c r="S47" s="143">
        <v>20</v>
      </c>
      <c r="T47" s="154">
        <v>1494</v>
      </c>
      <c r="U47" s="174">
        <v>67.9090909090909</v>
      </c>
      <c r="V47" s="181"/>
    </row>
    <row r="48" spans="3:22" ht="13.5" thickTop="1">
      <c r="C48" s="144"/>
      <c r="D48" s="145"/>
      <c r="E48" s="146"/>
      <c r="F48" s="147"/>
      <c r="G48" s="146"/>
      <c r="H48" s="146"/>
      <c r="I48" s="147"/>
      <c r="J48" s="147"/>
      <c r="K48" s="181"/>
      <c r="L48" s="109"/>
      <c r="M48" s="109"/>
      <c r="N48" s="109"/>
      <c r="O48" s="203"/>
      <c r="P48" s="109"/>
      <c r="Q48" s="109"/>
      <c r="R48" s="109"/>
      <c r="S48" s="109"/>
      <c r="T48" s="109"/>
      <c r="U48" s="109"/>
      <c r="V48" s="181"/>
    </row>
    <row r="49" spans="3:22" ht="13.5" thickBot="1">
      <c r="C49" s="144"/>
      <c r="D49" s="145"/>
      <c r="E49" s="146"/>
      <c r="F49" s="147"/>
      <c r="G49" s="146"/>
      <c r="H49" s="146"/>
      <c r="I49" s="147"/>
      <c r="J49" s="147"/>
      <c r="K49" s="181"/>
      <c r="L49" s="109"/>
      <c r="M49" s="109"/>
      <c r="N49" s="109"/>
      <c r="O49" s="203"/>
      <c r="P49" s="109"/>
      <c r="Q49" s="109"/>
      <c r="R49" s="109"/>
      <c r="S49" s="109"/>
      <c r="T49" s="109"/>
      <c r="U49" s="109"/>
      <c r="V49" s="181"/>
    </row>
    <row r="50" spans="3:22" ht="19.5" thickBot="1" thickTop="1">
      <c r="C50" s="118" t="s">
        <v>187</v>
      </c>
      <c r="D50" s="119">
        <v>39523</v>
      </c>
      <c r="E50" s="120"/>
      <c r="F50" s="121"/>
      <c r="G50" s="120"/>
      <c r="H50" s="122"/>
      <c r="I50" s="121"/>
      <c r="J50" s="123"/>
      <c r="K50" s="181"/>
      <c r="L50" s="192">
        <v>23</v>
      </c>
      <c r="M50" s="125" t="s">
        <v>181</v>
      </c>
      <c r="N50" s="126" t="s">
        <v>157</v>
      </c>
      <c r="O50" s="193" t="s">
        <v>182</v>
      </c>
      <c r="P50" s="128" t="s">
        <v>183</v>
      </c>
      <c r="Q50" s="192">
        <f>L50</f>
        <v>23</v>
      </c>
      <c r="R50" s="194" t="s">
        <v>181</v>
      </c>
      <c r="S50" s="195" t="s">
        <v>157</v>
      </c>
      <c r="T50" s="196" t="s">
        <v>182</v>
      </c>
      <c r="U50" s="197" t="s">
        <v>183</v>
      </c>
      <c r="V50" s="181"/>
    </row>
    <row r="51" spans="1:22" ht="18">
      <c r="A51">
        <v>1</v>
      </c>
      <c r="B51">
        <v>6</v>
      </c>
      <c r="C51" s="144"/>
      <c r="D51" s="119" t="str">
        <f>INDEX($D$2:$D$11,A51)</f>
        <v>TORMENTINO</v>
      </c>
      <c r="E51" s="134">
        <v>2</v>
      </c>
      <c r="F51" s="135">
        <v>76</v>
      </c>
      <c r="G51" s="120" t="str">
        <f>INDEX($D$2:$D$11,B51)</f>
        <v>ALBATROS</v>
      </c>
      <c r="H51" s="134">
        <v>2</v>
      </c>
      <c r="I51" s="136">
        <v>74</v>
      </c>
      <c r="J51" s="123"/>
      <c r="K51" s="181"/>
      <c r="L51" s="198">
        <v>1</v>
      </c>
      <c r="M51" s="105" t="s">
        <v>87</v>
      </c>
      <c r="N51" s="129">
        <v>40</v>
      </c>
      <c r="O51" s="199">
        <v>1633</v>
      </c>
      <c r="P51" s="171">
        <v>71</v>
      </c>
      <c r="Q51" s="198">
        <v>6</v>
      </c>
      <c r="R51" s="105" t="s">
        <v>89</v>
      </c>
      <c r="S51" s="129">
        <v>30</v>
      </c>
      <c r="T51" s="130">
        <v>1632.5</v>
      </c>
      <c r="U51" s="171">
        <v>70.97826086956522</v>
      </c>
      <c r="V51" s="181"/>
    </row>
    <row r="52" spans="1:22" ht="18">
      <c r="A52">
        <v>2</v>
      </c>
      <c r="B52">
        <v>5</v>
      </c>
      <c r="C52" s="144"/>
      <c r="D52" s="119" t="str">
        <f>INDEX($D$2:$D$11,A52)</f>
        <v>GEPPETTOS</v>
      </c>
      <c r="E52" s="134">
        <v>0</v>
      </c>
      <c r="F52" s="135">
        <v>57.5</v>
      </c>
      <c r="G52" s="120" t="str">
        <f>INDEX($D$2:$D$11,B52)</f>
        <v>NEW TIM </v>
      </c>
      <c r="H52" s="134">
        <v>5</v>
      </c>
      <c r="I52" s="135">
        <v>84.5</v>
      </c>
      <c r="J52" s="123"/>
      <c r="K52" s="181"/>
      <c r="L52" s="200">
        <v>2</v>
      </c>
      <c r="M52" s="105" t="s">
        <v>0</v>
      </c>
      <c r="N52" s="129">
        <v>39</v>
      </c>
      <c r="O52" s="199">
        <v>1611.5</v>
      </c>
      <c r="P52" s="171">
        <v>70.06521739130434</v>
      </c>
      <c r="Q52" s="200">
        <v>7</v>
      </c>
      <c r="R52" s="105" t="s">
        <v>7</v>
      </c>
      <c r="S52" s="129">
        <v>29</v>
      </c>
      <c r="T52" s="130">
        <v>1576.5</v>
      </c>
      <c r="U52" s="171">
        <v>68.54347826086956</v>
      </c>
      <c r="V52" s="181"/>
    </row>
    <row r="53" spans="1:22" ht="18">
      <c r="A53">
        <v>3</v>
      </c>
      <c r="B53">
        <v>4</v>
      </c>
      <c r="C53" s="144"/>
      <c r="D53" s="119" t="str">
        <f>INDEX($D$2:$D$11,A53)</f>
        <v>LAUDANO VI PUNIRA'</v>
      </c>
      <c r="E53" s="134">
        <v>2</v>
      </c>
      <c r="F53" s="136">
        <v>72.5</v>
      </c>
      <c r="G53" s="120" t="str">
        <f>INDEX($D$2:$D$11,B53)</f>
        <v>TORO LOCO</v>
      </c>
      <c r="H53" s="134">
        <v>0</v>
      </c>
      <c r="I53" s="135">
        <v>60</v>
      </c>
      <c r="J53" s="123"/>
      <c r="K53" s="181"/>
      <c r="L53" s="200">
        <v>3</v>
      </c>
      <c r="M53" s="105" t="s">
        <v>2</v>
      </c>
      <c r="N53" s="129">
        <v>38</v>
      </c>
      <c r="O53" s="199">
        <v>1605</v>
      </c>
      <c r="P53" s="171">
        <v>69.78260869565217</v>
      </c>
      <c r="Q53" s="200">
        <v>8</v>
      </c>
      <c r="R53" s="105" t="s">
        <v>4</v>
      </c>
      <c r="S53" s="129">
        <v>27</v>
      </c>
      <c r="T53" s="130">
        <v>1614</v>
      </c>
      <c r="U53" s="171">
        <v>70.17391304347827</v>
      </c>
      <c r="V53" s="181"/>
    </row>
    <row r="54" spans="1:22" ht="18">
      <c r="A54">
        <v>7</v>
      </c>
      <c r="B54">
        <v>9</v>
      </c>
      <c r="C54" s="144"/>
      <c r="D54" s="119" t="str">
        <f>INDEX($D$2:$D$11,A54)</f>
        <v> A.C. PACO</v>
      </c>
      <c r="E54" s="134">
        <v>1</v>
      </c>
      <c r="F54" s="136">
        <v>66</v>
      </c>
      <c r="G54" s="120" t="str">
        <f>INDEX($D$2:$D$11,B54)</f>
        <v>LES SASICCES</v>
      </c>
      <c r="H54" s="134">
        <v>3</v>
      </c>
      <c r="I54" s="135">
        <v>75.5</v>
      </c>
      <c r="J54" s="123"/>
      <c r="K54" s="181"/>
      <c r="L54" s="200">
        <v>4</v>
      </c>
      <c r="M54" s="105" t="s">
        <v>153</v>
      </c>
      <c r="N54" s="129">
        <v>33</v>
      </c>
      <c r="O54" s="199">
        <v>1673</v>
      </c>
      <c r="P54" s="171">
        <v>72.73913043478261</v>
      </c>
      <c r="Q54" s="200">
        <v>9</v>
      </c>
      <c r="R54" s="105" t="s">
        <v>344</v>
      </c>
      <c r="S54" s="129">
        <v>26</v>
      </c>
      <c r="T54" s="130">
        <v>1568</v>
      </c>
      <c r="U54" s="171">
        <v>68.17391304347827</v>
      </c>
      <c r="V54" s="181"/>
    </row>
    <row r="55" spans="1:22" ht="18.75" thickBot="1">
      <c r="A55">
        <v>8</v>
      </c>
      <c r="B55">
        <v>10</v>
      </c>
      <c r="C55" s="144"/>
      <c r="D55" s="119" t="str">
        <f>INDEX($D$2:$D$11,A55)</f>
        <v>I CUCCIOLI</v>
      </c>
      <c r="E55" s="134">
        <v>5</v>
      </c>
      <c r="F55" s="136">
        <v>82.5</v>
      </c>
      <c r="G55" s="120" t="str">
        <f>INDEX($D$2:$D$11,B55)</f>
        <v> WEB SOCCER</v>
      </c>
      <c r="H55" s="134">
        <v>0</v>
      </c>
      <c r="I55" s="135">
        <v>61.5</v>
      </c>
      <c r="J55" s="123"/>
      <c r="K55" s="181"/>
      <c r="L55" s="201">
        <v>5</v>
      </c>
      <c r="M55" s="142" t="s">
        <v>5</v>
      </c>
      <c r="N55" s="143">
        <v>30</v>
      </c>
      <c r="O55" s="202">
        <v>1637.5</v>
      </c>
      <c r="P55" s="174">
        <v>71.19565217391305</v>
      </c>
      <c r="Q55" s="201">
        <v>10</v>
      </c>
      <c r="R55" s="142" t="s">
        <v>346</v>
      </c>
      <c r="S55" s="143">
        <v>20</v>
      </c>
      <c r="T55" s="154">
        <v>1555.5</v>
      </c>
      <c r="U55" s="174">
        <v>67.6304347826087</v>
      </c>
      <c r="V55" s="181"/>
    </row>
    <row r="56" spans="3:22" ht="16.5" thickTop="1">
      <c r="C56" s="144"/>
      <c r="D56" s="205"/>
      <c r="E56" s="206"/>
      <c r="F56" s="207"/>
      <c r="G56" s="208"/>
      <c r="H56" s="209"/>
      <c r="I56" s="210"/>
      <c r="J56" s="123"/>
      <c r="K56" s="181"/>
      <c r="L56" s="109"/>
      <c r="M56" s="109"/>
      <c r="N56" s="109"/>
      <c r="O56" s="203"/>
      <c r="P56" s="109"/>
      <c r="Q56" s="109"/>
      <c r="R56" s="109"/>
      <c r="S56" s="109"/>
      <c r="T56" s="109"/>
      <c r="U56" s="109"/>
      <c r="V56" s="181"/>
    </row>
    <row r="57" spans="3:22" ht="12.75">
      <c r="C57" s="144"/>
      <c r="D57" s="145"/>
      <c r="E57" s="146"/>
      <c r="F57" s="147"/>
      <c r="G57" s="146"/>
      <c r="H57" s="146"/>
      <c r="I57" s="147"/>
      <c r="J57" s="147"/>
      <c r="K57" s="181"/>
      <c r="L57" s="109"/>
      <c r="M57" s="109"/>
      <c r="N57" s="109"/>
      <c r="O57" s="203"/>
      <c r="P57" s="109"/>
      <c r="Q57" s="109"/>
      <c r="R57" s="109"/>
      <c r="S57" s="109"/>
      <c r="T57" s="109"/>
      <c r="U57" s="109"/>
      <c r="V57" s="181"/>
    </row>
    <row r="58" spans="3:22" ht="13.5" thickBot="1">
      <c r="C58" s="144"/>
      <c r="D58" s="145"/>
      <c r="E58" s="146"/>
      <c r="F58" s="147"/>
      <c r="G58" s="146"/>
      <c r="H58" s="146"/>
      <c r="I58" s="147"/>
      <c r="J58" s="147"/>
      <c r="K58" s="181"/>
      <c r="L58" s="109"/>
      <c r="M58" s="109"/>
      <c r="N58" s="109"/>
      <c r="O58" s="203"/>
      <c r="P58" s="109"/>
      <c r="Q58" s="109"/>
      <c r="R58" s="109"/>
      <c r="S58" s="109"/>
      <c r="T58" s="109"/>
      <c r="U58" s="109"/>
      <c r="V58" s="181"/>
    </row>
    <row r="59" spans="3:22" ht="19.5" thickBot="1" thickTop="1">
      <c r="C59" s="118" t="s">
        <v>188</v>
      </c>
      <c r="D59" s="119">
        <v>39526</v>
      </c>
      <c r="E59" s="120"/>
      <c r="F59" s="121"/>
      <c r="G59" s="120"/>
      <c r="H59" s="122"/>
      <c r="I59" s="121"/>
      <c r="J59" s="123"/>
      <c r="K59" s="181"/>
      <c r="L59" s="192">
        <v>24</v>
      </c>
      <c r="M59" s="125" t="s">
        <v>181</v>
      </c>
      <c r="N59" s="126" t="s">
        <v>157</v>
      </c>
      <c r="O59" s="193" t="s">
        <v>182</v>
      </c>
      <c r="P59" s="128" t="s">
        <v>183</v>
      </c>
      <c r="Q59" s="192">
        <f>L59</f>
        <v>24</v>
      </c>
      <c r="R59" s="194" t="s">
        <v>181</v>
      </c>
      <c r="S59" s="195" t="s">
        <v>157</v>
      </c>
      <c r="T59" s="196" t="s">
        <v>182</v>
      </c>
      <c r="U59" s="197" t="s">
        <v>183</v>
      </c>
      <c r="V59" s="181"/>
    </row>
    <row r="60" spans="1:22" ht="18">
      <c r="A60">
        <v>1</v>
      </c>
      <c r="B60">
        <v>5</v>
      </c>
      <c r="C60" s="144"/>
      <c r="D60" s="119" t="str">
        <f>INDEX($D$2:$D$11,A60)</f>
        <v>TORMENTINO</v>
      </c>
      <c r="E60" s="134">
        <v>2</v>
      </c>
      <c r="F60" s="135">
        <v>71</v>
      </c>
      <c r="G60" s="120" t="str">
        <f>INDEX($D$2:$D$11,B60)</f>
        <v>NEW TIM </v>
      </c>
      <c r="H60" s="134">
        <v>0</v>
      </c>
      <c r="I60" s="136">
        <v>63</v>
      </c>
      <c r="J60" s="123"/>
      <c r="K60" s="181"/>
      <c r="L60" s="198">
        <v>1</v>
      </c>
      <c r="M60" s="105" t="s">
        <v>87</v>
      </c>
      <c r="N60" s="129">
        <v>43</v>
      </c>
      <c r="O60" s="199">
        <v>1704</v>
      </c>
      <c r="P60" s="171">
        <v>71</v>
      </c>
      <c r="Q60" s="198">
        <v>6</v>
      </c>
      <c r="R60" s="105" t="s">
        <v>5</v>
      </c>
      <c r="S60" s="129">
        <v>30</v>
      </c>
      <c r="T60" s="130">
        <v>1696</v>
      </c>
      <c r="U60" s="171">
        <v>70.66666666666667</v>
      </c>
      <c r="V60" s="181"/>
    </row>
    <row r="61" spans="1:22" ht="18">
      <c r="A61">
        <v>2</v>
      </c>
      <c r="B61">
        <v>4</v>
      </c>
      <c r="C61" s="144"/>
      <c r="D61" s="119" t="str">
        <f>INDEX($D$2:$D$11,A61)</f>
        <v>GEPPETTOS</v>
      </c>
      <c r="E61" s="134">
        <v>2</v>
      </c>
      <c r="F61" s="135">
        <v>71.5</v>
      </c>
      <c r="G61" s="120" t="str">
        <f>INDEX($D$2:$D$11,B61)</f>
        <v>TORO LOCO</v>
      </c>
      <c r="H61" s="134">
        <v>0</v>
      </c>
      <c r="I61" s="135">
        <v>58.5</v>
      </c>
      <c r="J61" s="123"/>
      <c r="K61" s="181"/>
      <c r="L61" s="200">
        <v>2</v>
      </c>
      <c r="M61" s="105" t="s">
        <v>0</v>
      </c>
      <c r="N61" s="129">
        <v>42</v>
      </c>
      <c r="O61" s="199">
        <v>1683</v>
      </c>
      <c r="P61" s="171">
        <v>70.125</v>
      </c>
      <c r="Q61" s="200">
        <v>7</v>
      </c>
      <c r="R61" s="105" t="s">
        <v>4</v>
      </c>
      <c r="S61" s="129">
        <v>30</v>
      </c>
      <c r="T61" s="130">
        <v>1680.5</v>
      </c>
      <c r="U61" s="171">
        <v>70.02083333333333</v>
      </c>
      <c r="V61" s="181"/>
    </row>
    <row r="62" spans="1:22" ht="18">
      <c r="A62">
        <v>3</v>
      </c>
      <c r="B62">
        <v>10</v>
      </c>
      <c r="C62" s="144"/>
      <c r="D62" s="119" t="str">
        <f>INDEX($D$2:$D$11,A62)</f>
        <v>LAUDANO VI PUNIRA'</v>
      </c>
      <c r="E62" s="134">
        <v>2</v>
      </c>
      <c r="F62" s="136">
        <v>75.5</v>
      </c>
      <c r="G62" s="120" t="str">
        <f>INDEX($D$2:$D$11,B62)</f>
        <v> WEB SOCCER</v>
      </c>
      <c r="H62" s="134">
        <v>2</v>
      </c>
      <c r="I62" s="135">
        <v>77</v>
      </c>
      <c r="J62" s="123"/>
      <c r="K62" s="181"/>
      <c r="L62" s="200">
        <v>3</v>
      </c>
      <c r="M62" s="105" t="s">
        <v>2</v>
      </c>
      <c r="N62" s="129">
        <v>39</v>
      </c>
      <c r="O62" s="199">
        <v>1680.5</v>
      </c>
      <c r="P62" s="171">
        <v>70.02083333333333</v>
      </c>
      <c r="Q62" s="200">
        <v>8</v>
      </c>
      <c r="R62" s="105" t="s">
        <v>7</v>
      </c>
      <c r="S62" s="129">
        <v>30</v>
      </c>
      <c r="T62" s="130">
        <v>1642.5</v>
      </c>
      <c r="U62" s="171">
        <v>68.4375</v>
      </c>
      <c r="V62" s="181"/>
    </row>
    <row r="63" spans="1:22" ht="18">
      <c r="A63">
        <v>6</v>
      </c>
      <c r="B63">
        <v>9</v>
      </c>
      <c r="C63" s="144"/>
      <c r="D63" s="119" t="str">
        <f>INDEX($D$2:$D$11,A63)</f>
        <v>ALBATROS</v>
      </c>
      <c r="E63" s="134">
        <v>1</v>
      </c>
      <c r="F63" s="136">
        <v>67.5</v>
      </c>
      <c r="G63" s="120" t="str">
        <f>INDEX($D$2:$D$11,B63)</f>
        <v>LES SASICCES</v>
      </c>
      <c r="H63" s="134">
        <v>1</v>
      </c>
      <c r="I63" s="135">
        <v>66</v>
      </c>
      <c r="J63" s="123"/>
      <c r="K63" s="181"/>
      <c r="L63" s="200">
        <v>4</v>
      </c>
      <c r="M63" s="105" t="s">
        <v>153</v>
      </c>
      <c r="N63" s="129">
        <v>33</v>
      </c>
      <c r="O63" s="199">
        <v>1736</v>
      </c>
      <c r="P63" s="171">
        <v>72.33333333333333</v>
      </c>
      <c r="Q63" s="200">
        <v>9</v>
      </c>
      <c r="R63" s="105" t="s">
        <v>344</v>
      </c>
      <c r="S63" s="129">
        <v>26</v>
      </c>
      <c r="T63" s="130">
        <v>1631</v>
      </c>
      <c r="U63" s="171">
        <v>67.95833333333333</v>
      </c>
      <c r="V63" s="181"/>
    </row>
    <row r="64" spans="1:22" ht="18.75" thickBot="1">
      <c r="A64">
        <v>7</v>
      </c>
      <c r="B64">
        <v>8</v>
      </c>
      <c r="C64" s="144"/>
      <c r="D64" s="119" t="str">
        <f>INDEX($D$2:$D$11,A64)</f>
        <v> A.C. PACO</v>
      </c>
      <c r="E64" s="134">
        <v>0</v>
      </c>
      <c r="F64" s="136">
        <v>63</v>
      </c>
      <c r="G64" s="120" t="str">
        <f>INDEX($D$2:$D$11,B64)</f>
        <v>I CUCCIOLI</v>
      </c>
      <c r="H64" s="134">
        <v>1</v>
      </c>
      <c r="I64" s="135">
        <v>66.5</v>
      </c>
      <c r="J64" s="123"/>
      <c r="K64" s="181"/>
      <c r="L64" s="201">
        <v>5</v>
      </c>
      <c r="M64" s="142" t="s">
        <v>89</v>
      </c>
      <c r="N64" s="143">
        <v>31</v>
      </c>
      <c r="O64" s="202">
        <v>1700</v>
      </c>
      <c r="P64" s="174">
        <v>70.83333333333333</v>
      </c>
      <c r="Q64" s="201">
        <v>10</v>
      </c>
      <c r="R64" s="142" t="s">
        <v>346</v>
      </c>
      <c r="S64" s="143">
        <v>21</v>
      </c>
      <c r="T64" s="154">
        <v>1632.5</v>
      </c>
      <c r="U64" s="174">
        <v>68.02083333333333</v>
      </c>
      <c r="V64" s="181"/>
    </row>
    <row r="65" spans="3:22" ht="13.5" thickTop="1">
      <c r="C65" s="144"/>
      <c r="D65" s="145"/>
      <c r="E65" s="146"/>
      <c r="F65" s="147"/>
      <c r="G65" s="146"/>
      <c r="H65" s="146"/>
      <c r="I65" s="147"/>
      <c r="J65" s="147"/>
      <c r="K65" s="181"/>
      <c r="L65" s="109"/>
      <c r="M65" s="109"/>
      <c r="N65" s="109"/>
      <c r="O65" s="203"/>
      <c r="P65" s="109"/>
      <c r="Q65" s="109"/>
      <c r="R65" s="109"/>
      <c r="S65" s="109"/>
      <c r="T65" s="109"/>
      <c r="U65" s="109"/>
      <c r="V65" s="181"/>
    </row>
    <row r="66" spans="3:22" ht="15" customHeight="1" thickBot="1">
      <c r="C66" s="144"/>
      <c r="D66" s="145"/>
      <c r="E66" s="146"/>
      <c r="F66" s="147"/>
      <c r="G66" s="146"/>
      <c r="H66" s="146"/>
      <c r="I66" s="147"/>
      <c r="J66" s="147"/>
      <c r="K66" s="181"/>
      <c r="L66" s="109"/>
      <c r="M66" s="109"/>
      <c r="N66" s="109"/>
      <c r="O66" s="203"/>
      <c r="P66" s="109"/>
      <c r="Q66" s="109"/>
      <c r="R66" s="109"/>
      <c r="S66" s="109"/>
      <c r="T66" s="109"/>
      <c r="U66" s="109"/>
      <c r="V66" s="181"/>
    </row>
    <row r="67" spans="3:22" ht="15.75" customHeight="1" thickBot="1" thickTop="1">
      <c r="C67" s="118" t="s">
        <v>189</v>
      </c>
      <c r="D67" s="119">
        <v>39529</v>
      </c>
      <c r="E67" s="120"/>
      <c r="F67" s="121"/>
      <c r="G67" s="120"/>
      <c r="H67" s="122"/>
      <c r="I67" s="121"/>
      <c r="J67" s="123"/>
      <c r="K67" s="181"/>
      <c r="L67" s="192">
        <v>25</v>
      </c>
      <c r="M67" s="125" t="s">
        <v>181</v>
      </c>
      <c r="N67" s="126" t="s">
        <v>157</v>
      </c>
      <c r="O67" s="193" t="s">
        <v>182</v>
      </c>
      <c r="P67" s="128" t="s">
        <v>183</v>
      </c>
      <c r="Q67" s="192">
        <f>L67</f>
        <v>25</v>
      </c>
      <c r="R67" s="194" t="s">
        <v>181</v>
      </c>
      <c r="S67" s="195" t="s">
        <v>157</v>
      </c>
      <c r="T67" s="196" t="s">
        <v>182</v>
      </c>
      <c r="U67" s="197" t="s">
        <v>183</v>
      </c>
      <c r="V67" s="181"/>
    </row>
    <row r="68" spans="1:22" ht="18">
      <c r="A68">
        <v>1</v>
      </c>
      <c r="B68">
        <v>4</v>
      </c>
      <c r="C68" s="144"/>
      <c r="D68" s="119" t="str">
        <f>INDEX($D$2:$D$11,A68)</f>
        <v>TORMENTINO</v>
      </c>
      <c r="E68" s="134">
        <v>1</v>
      </c>
      <c r="F68" s="135">
        <v>67.5</v>
      </c>
      <c r="G68" s="120" t="str">
        <f>INDEX($D$2:$D$11,B68)</f>
        <v>TORO LOCO</v>
      </c>
      <c r="H68" s="134">
        <v>0</v>
      </c>
      <c r="I68" s="136">
        <v>64</v>
      </c>
      <c r="J68" s="123"/>
      <c r="K68" s="181"/>
      <c r="L68" s="198">
        <v>1</v>
      </c>
      <c r="M68" s="105" t="s">
        <v>87</v>
      </c>
      <c r="N68" s="129">
        <v>46</v>
      </c>
      <c r="O68" s="199">
        <v>1771.5</v>
      </c>
      <c r="P68" s="171">
        <v>70.86</v>
      </c>
      <c r="Q68" s="198">
        <v>6</v>
      </c>
      <c r="R68" s="105" t="s">
        <v>4</v>
      </c>
      <c r="S68" s="129">
        <v>31</v>
      </c>
      <c r="T68" s="130">
        <v>1749</v>
      </c>
      <c r="U68" s="171">
        <v>69.96</v>
      </c>
      <c r="V68" s="181"/>
    </row>
    <row r="69" spans="1:22" ht="18">
      <c r="A69">
        <v>2</v>
      </c>
      <c r="B69">
        <v>3</v>
      </c>
      <c r="C69" s="144"/>
      <c r="D69" s="119" t="str">
        <f>INDEX($D$2:$D$11,A69)</f>
        <v>GEPPETTOS</v>
      </c>
      <c r="E69" s="134">
        <v>3</v>
      </c>
      <c r="F69" s="135">
        <v>77</v>
      </c>
      <c r="G69" s="120" t="str">
        <f>INDEX($D$2:$D$11,B69)</f>
        <v>LAUDANO VI PUNIRA'</v>
      </c>
      <c r="H69" s="165">
        <v>1</v>
      </c>
      <c r="I69" s="135">
        <v>67</v>
      </c>
      <c r="J69" s="123"/>
      <c r="K69" s="181"/>
      <c r="L69" s="200">
        <v>2</v>
      </c>
      <c r="M69" s="105" t="s">
        <v>0</v>
      </c>
      <c r="N69" s="129">
        <v>45</v>
      </c>
      <c r="O69" s="199">
        <v>1760</v>
      </c>
      <c r="P69" s="171">
        <v>70.4</v>
      </c>
      <c r="Q69" s="200">
        <v>7</v>
      </c>
      <c r="R69" s="105" t="s">
        <v>5</v>
      </c>
      <c r="S69" s="129">
        <v>30</v>
      </c>
      <c r="T69" s="130">
        <v>1760</v>
      </c>
      <c r="U69" s="171">
        <v>70.4</v>
      </c>
      <c r="V69" s="181"/>
    </row>
    <row r="70" spans="1:22" ht="18">
      <c r="A70">
        <v>5</v>
      </c>
      <c r="B70">
        <v>9</v>
      </c>
      <c r="C70" s="144"/>
      <c r="D70" s="119" t="str">
        <f>INDEX($D$2:$D$11,A70)</f>
        <v>NEW TIM </v>
      </c>
      <c r="E70" s="134">
        <v>4</v>
      </c>
      <c r="F70" s="136">
        <v>77.5</v>
      </c>
      <c r="G70" s="120" t="str">
        <f>INDEX($D$2:$D$11,B70)</f>
        <v>LES SASICCES</v>
      </c>
      <c r="H70" s="165">
        <v>1</v>
      </c>
      <c r="I70" s="135">
        <v>66</v>
      </c>
      <c r="J70" s="123"/>
      <c r="K70" s="181"/>
      <c r="L70" s="200">
        <v>3</v>
      </c>
      <c r="M70" s="105" t="s">
        <v>2</v>
      </c>
      <c r="N70" s="129">
        <v>39</v>
      </c>
      <c r="O70" s="199">
        <v>1747.5</v>
      </c>
      <c r="P70" s="171">
        <v>69.9</v>
      </c>
      <c r="Q70" s="200">
        <v>8</v>
      </c>
      <c r="R70" s="105" t="s">
        <v>7</v>
      </c>
      <c r="S70" s="129">
        <v>30</v>
      </c>
      <c r="T70" s="130">
        <v>1708.5</v>
      </c>
      <c r="U70" s="171">
        <v>68.34</v>
      </c>
      <c r="V70" s="181"/>
    </row>
    <row r="71" spans="1:22" ht="18">
      <c r="A71">
        <v>6</v>
      </c>
      <c r="B71">
        <v>8</v>
      </c>
      <c r="C71" s="144"/>
      <c r="D71" s="119" t="str">
        <f>INDEX($D$2:$D$11,A71)</f>
        <v>ALBATROS</v>
      </c>
      <c r="E71" s="134">
        <v>1</v>
      </c>
      <c r="F71" s="136">
        <v>68</v>
      </c>
      <c r="G71" s="120" t="str">
        <f>INDEX($D$2:$D$11,B71)</f>
        <v>I CUCCIOLI</v>
      </c>
      <c r="H71" s="165">
        <v>1</v>
      </c>
      <c r="I71" s="135">
        <v>68.5</v>
      </c>
      <c r="J71" s="123"/>
      <c r="K71" s="181"/>
      <c r="L71" s="200">
        <v>4</v>
      </c>
      <c r="M71" s="105" t="s">
        <v>153</v>
      </c>
      <c r="N71" s="129">
        <v>36</v>
      </c>
      <c r="O71" s="199">
        <v>1813.5</v>
      </c>
      <c r="P71" s="171">
        <v>72.54</v>
      </c>
      <c r="Q71" s="200">
        <v>9</v>
      </c>
      <c r="R71" s="105" t="s">
        <v>344</v>
      </c>
      <c r="S71" s="129">
        <v>29</v>
      </c>
      <c r="T71" s="130">
        <v>1699</v>
      </c>
      <c r="U71" s="171">
        <v>67.96</v>
      </c>
      <c r="V71" s="181"/>
    </row>
    <row r="72" spans="1:22" ht="18.75" thickBot="1">
      <c r="A72">
        <v>7</v>
      </c>
      <c r="B72">
        <v>10</v>
      </c>
      <c r="C72" s="144"/>
      <c r="D72" s="119" t="str">
        <f>INDEX($D$2:$D$11,A72)</f>
        <v> A.C. PACO</v>
      </c>
      <c r="E72" s="134">
        <v>1</v>
      </c>
      <c r="F72" s="136">
        <v>68</v>
      </c>
      <c r="G72" s="120" t="str">
        <f>INDEX($D$2:$D$11,B72)</f>
        <v> WEB SOCCER</v>
      </c>
      <c r="H72" s="165">
        <v>0</v>
      </c>
      <c r="I72" s="135">
        <v>64.5</v>
      </c>
      <c r="J72" s="123"/>
      <c r="K72" s="181"/>
      <c r="L72" s="201">
        <v>5</v>
      </c>
      <c r="M72" s="142" t="s">
        <v>89</v>
      </c>
      <c r="N72" s="143">
        <v>32</v>
      </c>
      <c r="O72" s="202">
        <v>1768</v>
      </c>
      <c r="P72" s="174">
        <v>70.72</v>
      </c>
      <c r="Q72" s="201">
        <v>10</v>
      </c>
      <c r="R72" s="142" t="s">
        <v>346</v>
      </c>
      <c r="S72" s="143">
        <v>21</v>
      </c>
      <c r="T72" s="154">
        <v>1697</v>
      </c>
      <c r="U72" s="174">
        <v>67.88</v>
      </c>
      <c r="V72" s="181"/>
    </row>
    <row r="73" spans="3:22" ht="13.5" thickTop="1">
      <c r="C73" s="144"/>
      <c r="D73" s="145"/>
      <c r="E73" s="146"/>
      <c r="F73" s="147"/>
      <c r="G73" s="146"/>
      <c r="H73" s="146"/>
      <c r="I73" s="147"/>
      <c r="J73" s="147"/>
      <c r="K73" s="181"/>
      <c r="L73" s="109"/>
      <c r="M73" s="109"/>
      <c r="N73" s="109"/>
      <c r="O73" s="203"/>
      <c r="P73" s="109"/>
      <c r="Q73" s="109"/>
      <c r="R73" s="109"/>
      <c r="S73" s="109"/>
      <c r="T73" s="109"/>
      <c r="U73" s="109"/>
      <c r="V73" s="181"/>
    </row>
    <row r="74" spans="3:22" ht="13.5" thickBot="1">
      <c r="C74" s="144"/>
      <c r="D74" s="145"/>
      <c r="E74" s="146"/>
      <c r="F74" s="147"/>
      <c r="G74" s="146"/>
      <c r="H74" s="146"/>
      <c r="I74" s="147"/>
      <c r="J74" s="147"/>
      <c r="K74" s="181"/>
      <c r="L74" s="109"/>
      <c r="M74" s="109"/>
      <c r="N74" s="109"/>
      <c r="O74" s="203"/>
      <c r="P74" s="109"/>
      <c r="Q74" s="109"/>
      <c r="R74" s="109"/>
      <c r="S74" s="109"/>
      <c r="T74" s="109"/>
      <c r="U74" s="109"/>
      <c r="V74" s="181"/>
    </row>
    <row r="75" spans="3:22" ht="19.5" thickBot="1" thickTop="1">
      <c r="C75" s="118" t="s">
        <v>190</v>
      </c>
      <c r="D75" s="119">
        <v>39537</v>
      </c>
      <c r="E75" s="120"/>
      <c r="F75" s="121"/>
      <c r="G75" s="120"/>
      <c r="H75" s="122"/>
      <c r="I75" s="121"/>
      <c r="J75" s="123"/>
      <c r="K75" s="181"/>
      <c r="L75" s="192">
        <v>26</v>
      </c>
      <c r="M75" s="125" t="s">
        <v>181</v>
      </c>
      <c r="N75" s="126" t="s">
        <v>157</v>
      </c>
      <c r="O75" s="193" t="s">
        <v>182</v>
      </c>
      <c r="P75" s="128" t="s">
        <v>183</v>
      </c>
      <c r="Q75" s="192">
        <f>L75</f>
        <v>26</v>
      </c>
      <c r="R75" s="194" t="s">
        <v>181</v>
      </c>
      <c r="S75" s="195" t="s">
        <v>157</v>
      </c>
      <c r="T75" s="196" t="s">
        <v>182</v>
      </c>
      <c r="U75" s="197" t="s">
        <v>183</v>
      </c>
      <c r="V75" s="181"/>
    </row>
    <row r="76" spans="1:22" ht="18">
      <c r="A76">
        <v>1</v>
      </c>
      <c r="B76">
        <v>3</v>
      </c>
      <c r="C76" s="144"/>
      <c r="D76" s="119" t="str">
        <f>INDEX($D$2:$D$11,A76)</f>
        <v>TORMENTINO</v>
      </c>
      <c r="E76" s="134">
        <v>1</v>
      </c>
      <c r="F76" s="135">
        <v>66</v>
      </c>
      <c r="G76" s="120" t="str">
        <f>INDEX($D$2:$D$11,B76)</f>
        <v>LAUDANO VI PUNIRA'</v>
      </c>
      <c r="H76" s="134">
        <v>2</v>
      </c>
      <c r="I76" s="136">
        <v>72</v>
      </c>
      <c r="J76" s="123"/>
      <c r="K76" s="181"/>
      <c r="L76" s="198">
        <v>1</v>
      </c>
      <c r="M76" s="211" t="s">
        <v>0</v>
      </c>
      <c r="N76" s="129">
        <v>48</v>
      </c>
      <c r="O76" s="199">
        <v>1835</v>
      </c>
      <c r="P76" s="171">
        <v>70.57692307692308</v>
      </c>
      <c r="Q76" s="198">
        <v>6</v>
      </c>
      <c r="R76" s="105" t="s">
        <v>4</v>
      </c>
      <c r="S76" s="129">
        <v>32</v>
      </c>
      <c r="T76" s="130">
        <v>1813.5</v>
      </c>
      <c r="U76" s="171">
        <v>69.75</v>
      </c>
      <c r="V76" s="181"/>
    </row>
    <row r="77" spans="1:22" ht="18">
      <c r="A77">
        <v>2</v>
      </c>
      <c r="B77">
        <v>10</v>
      </c>
      <c r="C77" s="144"/>
      <c r="D77" s="119" t="str">
        <f>INDEX($D$2:$D$11,A77)</f>
        <v>GEPPETTOS</v>
      </c>
      <c r="E77" s="134">
        <v>3</v>
      </c>
      <c r="F77" s="135">
        <v>75</v>
      </c>
      <c r="G77" s="120" t="str">
        <f>INDEX($D$2:$D$11,B77)</f>
        <v> WEB SOCCER</v>
      </c>
      <c r="H77" s="165">
        <v>0</v>
      </c>
      <c r="I77" s="135">
        <v>54.3</v>
      </c>
      <c r="J77" s="123"/>
      <c r="K77" s="181"/>
      <c r="L77" s="200">
        <v>2</v>
      </c>
      <c r="M77" s="105" t="s">
        <v>87</v>
      </c>
      <c r="N77" s="129">
        <v>46</v>
      </c>
      <c r="O77" s="199">
        <v>1837.5</v>
      </c>
      <c r="P77" s="171">
        <v>70.67307692307692</v>
      </c>
      <c r="Q77" s="200">
        <v>7</v>
      </c>
      <c r="R77" s="105" t="s">
        <v>5</v>
      </c>
      <c r="S77" s="129">
        <v>31</v>
      </c>
      <c r="T77" s="130">
        <v>1827</v>
      </c>
      <c r="U77" s="171">
        <v>70.26923076923077</v>
      </c>
      <c r="V77" s="181"/>
    </row>
    <row r="78" spans="1:22" ht="18">
      <c r="A78">
        <v>4</v>
      </c>
      <c r="B78">
        <v>9</v>
      </c>
      <c r="C78" s="144"/>
      <c r="D78" s="119" t="str">
        <f>INDEX($D$2:$D$11,A78)</f>
        <v>TORO LOCO</v>
      </c>
      <c r="E78" s="134">
        <v>0</v>
      </c>
      <c r="F78" s="136">
        <v>67</v>
      </c>
      <c r="G78" s="120" t="str">
        <f>INDEX($D$2:$D$11,B78)</f>
        <v>LES SASICCES</v>
      </c>
      <c r="H78" s="165">
        <v>0</v>
      </c>
      <c r="I78" s="135">
        <v>64.5</v>
      </c>
      <c r="J78" s="123"/>
      <c r="K78" s="181"/>
      <c r="L78" s="200">
        <v>3</v>
      </c>
      <c r="M78" s="105" t="s">
        <v>2</v>
      </c>
      <c r="N78" s="129">
        <v>42</v>
      </c>
      <c r="O78" s="199">
        <v>1819.5</v>
      </c>
      <c r="P78" s="171">
        <v>69.98076923076923</v>
      </c>
      <c r="Q78" s="200">
        <v>8</v>
      </c>
      <c r="R78" s="105" t="s">
        <v>7</v>
      </c>
      <c r="S78" s="129">
        <v>31</v>
      </c>
      <c r="T78" s="130">
        <v>1773</v>
      </c>
      <c r="U78" s="171">
        <v>68.1923076923077</v>
      </c>
      <c r="V78" s="181"/>
    </row>
    <row r="79" spans="1:22" ht="18">
      <c r="A79">
        <v>5</v>
      </c>
      <c r="B79">
        <v>8</v>
      </c>
      <c r="C79" s="144"/>
      <c r="D79" s="119" t="str">
        <f>INDEX($D$2:$D$11,A79)</f>
        <v>NEW TIM </v>
      </c>
      <c r="E79" s="134">
        <v>0</v>
      </c>
      <c r="F79" s="136">
        <v>65.5</v>
      </c>
      <c r="G79" s="120" t="str">
        <f>INDEX($D$2:$D$11,B79)</f>
        <v>I CUCCIOLI</v>
      </c>
      <c r="H79" s="165">
        <v>0</v>
      </c>
      <c r="I79" s="135">
        <v>64.5</v>
      </c>
      <c r="J79" s="123"/>
      <c r="K79" s="181"/>
      <c r="L79" s="200">
        <v>4</v>
      </c>
      <c r="M79" s="105" t="s">
        <v>153</v>
      </c>
      <c r="N79" s="129">
        <v>37</v>
      </c>
      <c r="O79" s="199">
        <v>1879</v>
      </c>
      <c r="P79" s="171">
        <v>72.26923076923077</v>
      </c>
      <c r="Q79" s="200">
        <v>9</v>
      </c>
      <c r="R79" s="105" t="s">
        <v>344</v>
      </c>
      <c r="S79" s="129">
        <v>30</v>
      </c>
      <c r="T79" s="130">
        <v>1763</v>
      </c>
      <c r="U79" s="171">
        <v>67.8076923076923</v>
      </c>
      <c r="V79" s="181"/>
    </row>
    <row r="80" spans="1:22" ht="18.75" thickBot="1">
      <c r="A80">
        <v>6</v>
      </c>
      <c r="B80">
        <v>7</v>
      </c>
      <c r="C80" s="144"/>
      <c r="D80" s="119" t="str">
        <f>INDEX($D$2:$D$11,A80)</f>
        <v>ALBATROS</v>
      </c>
      <c r="E80" s="134">
        <v>0</v>
      </c>
      <c r="F80" s="136">
        <v>66</v>
      </c>
      <c r="G80" s="120" t="str">
        <f>INDEX($D$2:$D$11,B80)</f>
        <v> A.C. PACO</v>
      </c>
      <c r="H80" s="165">
        <v>0</v>
      </c>
      <c r="I80" s="135">
        <v>64</v>
      </c>
      <c r="J80" s="123"/>
      <c r="K80" s="181"/>
      <c r="L80" s="201">
        <v>5</v>
      </c>
      <c r="M80" s="142" t="s">
        <v>89</v>
      </c>
      <c r="N80" s="143">
        <v>33</v>
      </c>
      <c r="O80" s="202">
        <v>1834</v>
      </c>
      <c r="P80" s="174">
        <v>70.53846153846153</v>
      </c>
      <c r="Q80" s="201">
        <v>10</v>
      </c>
      <c r="R80" s="142" t="s">
        <v>346</v>
      </c>
      <c r="S80" s="143">
        <v>21</v>
      </c>
      <c r="T80" s="154">
        <v>1751.5</v>
      </c>
      <c r="U80" s="174">
        <v>67.36538461538461</v>
      </c>
      <c r="V80" s="181"/>
    </row>
    <row r="81" spans="3:22" ht="9" customHeight="1" thickTop="1">
      <c r="C81" s="144"/>
      <c r="D81" s="145"/>
      <c r="E81" s="146"/>
      <c r="F81" s="147"/>
      <c r="G81" s="146"/>
      <c r="H81" s="146"/>
      <c r="I81" s="147"/>
      <c r="J81" s="147"/>
      <c r="K81" s="181"/>
      <c r="L81" s="109"/>
      <c r="M81" s="109"/>
      <c r="N81" s="109"/>
      <c r="O81" s="203"/>
      <c r="P81" s="109"/>
      <c r="Q81" s="109"/>
      <c r="R81" s="109"/>
      <c r="S81" s="109"/>
      <c r="T81" s="109"/>
      <c r="U81" s="109"/>
      <c r="V81" s="181"/>
    </row>
    <row r="82" spans="3:22" ht="11.25" customHeight="1" thickBot="1">
      <c r="C82" s="144"/>
      <c r="D82" s="145"/>
      <c r="E82" s="146"/>
      <c r="F82" s="147"/>
      <c r="G82" s="146"/>
      <c r="H82" s="146"/>
      <c r="I82" s="147"/>
      <c r="J82" s="147"/>
      <c r="K82" s="181"/>
      <c r="L82" s="109"/>
      <c r="M82" s="109"/>
      <c r="N82" s="109"/>
      <c r="O82" s="203"/>
      <c r="P82" s="109"/>
      <c r="Q82" s="109"/>
      <c r="R82" s="109"/>
      <c r="S82" s="109"/>
      <c r="T82" s="109"/>
      <c r="U82" s="109"/>
      <c r="V82" s="181"/>
    </row>
    <row r="83" spans="3:22" ht="15.75" customHeight="1" thickBot="1" thickTop="1">
      <c r="C83" s="118" t="s">
        <v>191</v>
      </c>
      <c r="D83" s="119">
        <v>39544</v>
      </c>
      <c r="E83" s="120"/>
      <c r="F83" s="121"/>
      <c r="G83" s="120"/>
      <c r="H83" s="122"/>
      <c r="I83" s="121"/>
      <c r="J83" s="123"/>
      <c r="K83" s="181"/>
      <c r="L83" s="192">
        <v>27</v>
      </c>
      <c r="M83" s="125" t="s">
        <v>181</v>
      </c>
      <c r="N83" s="126" t="s">
        <v>157</v>
      </c>
      <c r="O83" s="193" t="s">
        <v>182</v>
      </c>
      <c r="P83" s="128" t="s">
        <v>183</v>
      </c>
      <c r="Q83" s="192">
        <f>L83</f>
        <v>27</v>
      </c>
      <c r="R83" s="194" t="s">
        <v>181</v>
      </c>
      <c r="S83" s="195" t="s">
        <v>157</v>
      </c>
      <c r="T83" s="196" t="s">
        <v>182</v>
      </c>
      <c r="U83" s="197" t="s">
        <v>183</v>
      </c>
      <c r="V83" s="181"/>
    </row>
    <row r="84" spans="1:23" ht="18">
      <c r="A84">
        <v>1</v>
      </c>
      <c r="B84">
        <v>2</v>
      </c>
      <c r="C84" s="144"/>
      <c r="D84" s="119" t="str">
        <f>INDEX($D$2:$D$11,A84)</f>
        <v>TORMENTINO</v>
      </c>
      <c r="E84" s="134">
        <v>1</v>
      </c>
      <c r="F84" s="135">
        <v>68.5</v>
      </c>
      <c r="G84" s="120" t="str">
        <f>INDEX($D$2:$D$11,B84)</f>
        <v>GEPPETTOS</v>
      </c>
      <c r="H84" s="134">
        <v>4</v>
      </c>
      <c r="I84" s="136">
        <v>82</v>
      </c>
      <c r="J84" s="123"/>
      <c r="K84" s="181"/>
      <c r="L84" s="212">
        <v>1</v>
      </c>
      <c r="M84" s="233" t="s">
        <v>0</v>
      </c>
      <c r="N84" s="213">
        <v>51</v>
      </c>
      <c r="O84" s="214">
        <v>1917</v>
      </c>
      <c r="P84" s="215">
        <v>71</v>
      </c>
      <c r="Q84" s="198">
        <v>6</v>
      </c>
      <c r="R84" s="105" t="s">
        <v>89</v>
      </c>
      <c r="S84" s="129">
        <v>34</v>
      </c>
      <c r="T84" s="130">
        <v>1898</v>
      </c>
      <c r="U84" s="131">
        <v>70.29629629629629</v>
      </c>
      <c r="V84" s="181"/>
      <c r="W84" s="3"/>
    </row>
    <row r="85" spans="1:22" ht="15.75" customHeight="1">
      <c r="A85">
        <v>3</v>
      </c>
      <c r="B85">
        <v>9</v>
      </c>
      <c r="C85" s="144"/>
      <c r="D85" s="119" t="str">
        <f>INDEX($D$2:$D$11,A85)</f>
        <v>LAUDANO VI PUNIRA'</v>
      </c>
      <c r="E85" s="134">
        <v>1</v>
      </c>
      <c r="F85" s="135">
        <v>69.5</v>
      </c>
      <c r="G85" s="120" t="str">
        <f>INDEX($D$2:$D$11,B85)</f>
        <v>LES SASICCES</v>
      </c>
      <c r="H85" s="165">
        <v>2</v>
      </c>
      <c r="I85" s="135">
        <v>76</v>
      </c>
      <c r="J85" s="123"/>
      <c r="K85" s="181"/>
      <c r="L85" s="216">
        <v>2</v>
      </c>
      <c r="M85" s="217" t="s">
        <v>87</v>
      </c>
      <c r="N85" s="213">
        <v>46</v>
      </c>
      <c r="O85" s="214">
        <v>1906</v>
      </c>
      <c r="P85" s="215">
        <v>70.5925925925926</v>
      </c>
      <c r="Q85" s="200">
        <v>7</v>
      </c>
      <c r="R85" s="105" t="s">
        <v>7</v>
      </c>
      <c r="S85" s="129">
        <v>34</v>
      </c>
      <c r="T85" s="130">
        <v>1849</v>
      </c>
      <c r="U85" s="131">
        <v>68.48148148148148</v>
      </c>
      <c r="V85" s="185"/>
    </row>
    <row r="86" spans="1:22" ht="18">
      <c r="A86">
        <v>4</v>
      </c>
      <c r="B86">
        <v>8</v>
      </c>
      <c r="C86" s="144"/>
      <c r="D86" s="119" t="str">
        <f>INDEX($D$2:$D$11,A86)</f>
        <v>TORO LOCO</v>
      </c>
      <c r="E86" s="134">
        <v>0</v>
      </c>
      <c r="F86" s="136">
        <v>65</v>
      </c>
      <c r="G86" s="120" t="str">
        <f>INDEX($D$2:$D$11,B86)</f>
        <v>I CUCCIOLI</v>
      </c>
      <c r="H86" s="165">
        <v>4</v>
      </c>
      <c r="I86" s="135">
        <v>80</v>
      </c>
      <c r="J86" s="123"/>
      <c r="K86" s="181"/>
      <c r="L86" s="216">
        <v>3</v>
      </c>
      <c r="M86" s="217" t="s">
        <v>2</v>
      </c>
      <c r="N86" s="213">
        <v>42</v>
      </c>
      <c r="O86" s="214">
        <v>1889</v>
      </c>
      <c r="P86" s="215">
        <v>69.96296296296296</v>
      </c>
      <c r="Q86" s="200">
        <v>8</v>
      </c>
      <c r="R86" s="218" t="s">
        <v>5</v>
      </c>
      <c r="S86" s="219">
        <v>31</v>
      </c>
      <c r="T86" s="220">
        <v>1892</v>
      </c>
      <c r="U86" s="221">
        <v>70.07407407407408</v>
      </c>
      <c r="V86" s="185"/>
    </row>
    <row r="87" spans="1:22" ht="18">
      <c r="A87">
        <v>5</v>
      </c>
      <c r="B87">
        <v>7</v>
      </c>
      <c r="C87" s="144"/>
      <c r="D87" s="119" t="str">
        <f>INDEX($D$2:$D$11,A87)</f>
        <v>NEW TIM </v>
      </c>
      <c r="E87" s="134">
        <v>3</v>
      </c>
      <c r="F87" s="136">
        <v>80</v>
      </c>
      <c r="G87" s="120" t="str">
        <f>INDEX($D$2:$D$11,B87)</f>
        <v> A.C. PACO</v>
      </c>
      <c r="H87" s="165">
        <v>1</v>
      </c>
      <c r="I87" s="135">
        <v>69.5</v>
      </c>
      <c r="J87" s="123"/>
      <c r="K87" s="181"/>
      <c r="L87" s="200">
        <v>4</v>
      </c>
      <c r="M87" s="105" t="s">
        <v>153</v>
      </c>
      <c r="N87" s="129">
        <v>40</v>
      </c>
      <c r="O87" s="199">
        <v>1959</v>
      </c>
      <c r="P87" s="171">
        <v>72.55555555555556</v>
      </c>
      <c r="Q87" s="200">
        <v>9</v>
      </c>
      <c r="R87" s="218" t="s">
        <v>344</v>
      </c>
      <c r="S87" s="219">
        <v>30</v>
      </c>
      <c r="T87" s="220">
        <v>1832.5</v>
      </c>
      <c r="U87" s="221">
        <v>67.87037037037037</v>
      </c>
      <c r="V87" s="185"/>
    </row>
    <row r="88" spans="1:22" ht="18.75" thickBot="1">
      <c r="A88">
        <v>6</v>
      </c>
      <c r="B88">
        <v>10</v>
      </c>
      <c r="C88" s="144"/>
      <c r="D88" s="119" t="str">
        <f>INDEX($D$2:$D$11,A88)</f>
        <v>ALBATROS</v>
      </c>
      <c r="E88" s="134">
        <v>0</v>
      </c>
      <c r="F88" s="136">
        <v>64</v>
      </c>
      <c r="G88" s="120" t="str">
        <f>INDEX($D$2:$D$11,B88)</f>
        <v> WEB SOCCER</v>
      </c>
      <c r="H88" s="165">
        <v>0</v>
      </c>
      <c r="I88" s="135">
        <v>64</v>
      </c>
      <c r="J88" s="123"/>
      <c r="K88" s="181"/>
      <c r="L88" s="201">
        <v>5</v>
      </c>
      <c r="M88" s="142" t="s">
        <v>4</v>
      </c>
      <c r="N88" s="143">
        <v>35</v>
      </c>
      <c r="O88" s="202">
        <v>1893.5</v>
      </c>
      <c r="P88" s="174">
        <v>70.12962962962963</v>
      </c>
      <c r="Q88" s="201">
        <v>10</v>
      </c>
      <c r="R88" s="222" t="s">
        <v>346</v>
      </c>
      <c r="S88" s="223">
        <v>22</v>
      </c>
      <c r="T88" s="220">
        <v>1815.5</v>
      </c>
      <c r="U88" s="221">
        <v>67.24074074074075</v>
      </c>
      <c r="V88" s="185"/>
    </row>
    <row r="89" spans="11:22" ht="13.5" thickTop="1">
      <c r="K89" s="103"/>
      <c r="L89" s="224"/>
      <c r="M89" s="224"/>
      <c r="N89" s="225"/>
      <c r="O89" s="226"/>
      <c r="P89" s="224"/>
      <c r="Q89" s="224"/>
      <c r="R89" s="224"/>
      <c r="S89" s="224"/>
      <c r="T89" s="224"/>
      <c r="U89" s="224"/>
      <c r="V89" s="109"/>
    </row>
    <row r="90" spans="13:14" ht="12.75">
      <c r="M90"/>
      <c r="N90"/>
    </row>
    <row r="91" spans="13:14" ht="12.75">
      <c r="M91"/>
      <c r="N91"/>
    </row>
    <row r="92" spans="13:14" ht="12.75">
      <c r="M92"/>
      <c r="N92"/>
    </row>
    <row r="93" spans="7:14" ht="12.75">
      <c r="G93" s="91"/>
      <c r="I93" s="90"/>
      <c r="M93"/>
      <c r="N93"/>
    </row>
    <row r="94" spans="7:14" ht="12.75">
      <c r="G94" s="120"/>
      <c r="M94"/>
      <c r="N94"/>
    </row>
    <row r="95" spans="13:15" ht="18">
      <c r="M95" s="187"/>
      <c r="N95" s="187"/>
      <c r="O95" s="227"/>
    </row>
  </sheetData>
  <sheetProtection/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43"/>
  <sheetViews>
    <sheetView zoomScalePageLayoutView="0" workbookViewId="0" topLeftCell="A97">
      <selection activeCell="N120" sqref="N120"/>
    </sheetView>
  </sheetViews>
  <sheetFormatPr defaultColWidth="9.140625" defaultRowHeight="12.75"/>
  <cols>
    <col min="1" max="1" width="3.28125" style="257" customWidth="1"/>
    <col min="2" max="2" width="3.421875" style="257" customWidth="1"/>
    <col min="3" max="3" width="16.57421875" style="257" bestFit="1" customWidth="1"/>
    <col min="4" max="4" width="3.7109375" style="257" customWidth="1"/>
    <col min="5" max="5" width="19.57421875" style="259" customWidth="1"/>
    <col min="6" max="7" width="5.57421875" style="257" bestFit="1" customWidth="1"/>
    <col min="8" max="8" width="16.28125" style="259" customWidth="1"/>
    <col min="9" max="9" width="4.421875" style="257" customWidth="1"/>
    <col min="10" max="10" width="6.421875" style="257" bestFit="1" customWidth="1"/>
    <col min="11" max="11" width="5.28125" style="257" customWidth="1"/>
    <col min="12" max="12" width="4.140625" style="257" customWidth="1"/>
    <col min="13" max="13" width="3.7109375" style="257" customWidth="1"/>
    <col min="14" max="14" width="21.57421875" style="257" customWidth="1"/>
    <col min="15" max="15" width="5.00390625" style="257" customWidth="1"/>
    <col min="16" max="16" width="10.57421875" style="257" customWidth="1"/>
    <col min="17" max="17" width="3.140625" style="257" customWidth="1"/>
    <col min="18" max="18" width="17.8515625" style="257" customWidth="1"/>
    <col min="19" max="19" width="5.140625" style="257" customWidth="1"/>
    <col min="20" max="20" width="6.00390625" style="257" customWidth="1"/>
    <col min="21" max="23" width="9.140625" style="257" customWidth="1"/>
    <col min="24" max="24" width="16.57421875" style="257" bestFit="1" customWidth="1"/>
    <col min="25" max="25" width="4.421875" style="257" bestFit="1" customWidth="1"/>
    <col min="26" max="26" width="7.57421875" style="257" bestFit="1" customWidth="1"/>
    <col min="27" max="27" width="8.28125" style="260" bestFit="1" customWidth="1"/>
    <col min="28" max="28" width="7.00390625" style="257" bestFit="1" customWidth="1"/>
    <col min="29" max="37" width="5.00390625" style="257" bestFit="1" customWidth="1"/>
    <col min="38" max="16384" width="9.140625" style="257" customWidth="1"/>
  </cols>
  <sheetData>
    <row r="2" spans="1:3" ht="12.75">
      <c r="A2" s="257">
        <v>1</v>
      </c>
      <c r="C2" s="258" t="s">
        <v>2</v>
      </c>
    </row>
    <row r="3" spans="1:3" ht="13.5" thickBot="1">
      <c r="A3" s="257">
        <v>2</v>
      </c>
      <c r="C3" s="258" t="s">
        <v>87</v>
      </c>
    </row>
    <row r="4" spans="1:33" ht="15.75" thickTop="1">
      <c r="A4" s="257">
        <v>3</v>
      </c>
      <c r="C4" s="258" t="s">
        <v>86</v>
      </c>
      <c r="P4" s="261"/>
      <c r="Q4" s="261"/>
      <c r="X4" s="262" t="s">
        <v>192</v>
      </c>
      <c r="Y4" s="263" t="s">
        <v>157</v>
      </c>
      <c r="Z4" s="264" t="s">
        <v>158</v>
      </c>
      <c r="AA4" s="265" t="s">
        <v>159</v>
      </c>
      <c r="AC4" s="266">
        <v>1</v>
      </c>
      <c r="AD4" s="267">
        <v>2</v>
      </c>
      <c r="AE4" s="267">
        <v>3</v>
      </c>
      <c r="AF4" s="267">
        <v>4</v>
      </c>
      <c r="AG4" s="268">
        <v>5</v>
      </c>
    </row>
    <row r="5" spans="1:33" ht="18">
      <c r="A5" s="257">
        <v>4</v>
      </c>
      <c r="C5" s="258" t="s">
        <v>0</v>
      </c>
      <c r="E5" s="269"/>
      <c r="X5" s="258" t="s">
        <v>0</v>
      </c>
      <c r="Y5" s="270">
        <v>10</v>
      </c>
      <c r="Z5" s="271">
        <f>SUM(AC5:AH5)</f>
        <v>293</v>
      </c>
      <c r="AA5" s="272">
        <f>Z5/4</f>
        <v>73.25</v>
      </c>
      <c r="AB5" s="273"/>
      <c r="AC5" s="274">
        <v>68.5</v>
      </c>
      <c r="AD5" s="275" t="s">
        <v>362</v>
      </c>
      <c r="AE5" s="275">
        <v>66.5</v>
      </c>
      <c r="AF5" s="275">
        <v>82.5</v>
      </c>
      <c r="AG5" s="276">
        <v>75.5</v>
      </c>
    </row>
    <row r="6" spans="1:33" ht="18.75" thickBot="1">
      <c r="A6" s="257">
        <v>5</v>
      </c>
      <c r="C6" s="277" t="s">
        <v>5</v>
      </c>
      <c r="X6" s="258" t="s">
        <v>89</v>
      </c>
      <c r="Y6" s="270">
        <v>6</v>
      </c>
      <c r="Z6" s="271">
        <f>SUM(AC6:AH6)</f>
        <v>284.5</v>
      </c>
      <c r="AA6" s="272">
        <f>Z6/4</f>
        <v>71.125</v>
      </c>
      <c r="AB6" s="273"/>
      <c r="AC6" s="274">
        <v>76.5</v>
      </c>
      <c r="AD6" s="275">
        <v>67.5</v>
      </c>
      <c r="AE6" s="275" t="s">
        <v>362</v>
      </c>
      <c r="AF6" s="275">
        <v>70</v>
      </c>
      <c r="AG6" s="276">
        <v>70.5</v>
      </c>
    </row>
    <row r="7" spans="1:33" ht="18.75" thickTop="1">
      <c r="A7" s="257">
        <v>6</v>
      </c>
      <c r="C7" s="258" t="s">
        <v>89</v>
      </c>
      <c r="X7" s="258" t="s">
        <v>2</v>
      </c>
      <c r="Y7" s="270">
        <v>6</v>
      </c>
      <c r="Z7" s="271">
        <f>SUM(AC7:AH7)</f>
        <v>273.5</v>
      </c>
      <c r="AA7" s="272">
        <f>Z7/4</f>
        <v>68.375</v>
      </c>
      <c r="AB7" s="273"/>
      <c r="AC7" s="274" t="s">
        <v>361</v>
      </c>
      <c r="AD7" s="275">
        <v>75</v>
      </c>
      <c r="AE7" s="275">
        <v>70.5</v>
      </c>
      <c r="AF7" s="275">
        <v>68</v>
      </c>
      <c r="AG7" s="276">
        <v>60</v>
      </c>
    </row>
    <row r="8" spans="1:33" ht="18">
      <c r="A8" s="257">
        <v>7</v>
      </c>
      <c r="C8" s="258" t="s">
        <v>4</v>
      </c>
      <c r="X8" s="258" t="s">
        <v>4</v>
      </c>
      <c r="Y8" s="270">
        <v>6</v>
      </c>
      <c r="Z8" s="271">
        <f>SUM(AC8:AH8)</f>
        <v>263</v>
      </c>
      <c r="AA8" s="272">
        <f>Z8/4</f>
        <v>65.75</v>
      </c>
      <c r="AB8" s="273"/>
      <c r="AC8" s="274">
        <v>65.5</v>
      </c>
      <c r="AD8" s="275">
        <v>67</v>
      </c>
      <c r="AE8" s="275">
        <v>60.5</v>
      </c>
      <c r="AF8" s="275" t="s">
        <v>362</v>
      </c>
      <c r="AG8" s="276">
        <v>70</v>
      </c>
    </row>
    <row r="9" spans="1:33" ht="18.75" thickBot="1">
      <c r="A9" s="257">
        <v>8</v>
      </c>
      <c r="C9" s="258" t="s">
        <v>360</v>
      </c>
      <c r="X9" s="277" t="s">
        <v>7</v>
      </c>
      <c r="Y9" s="278">
        <v>1</v>
      </c>
      <c r="Z9" s="271">
        <f>SUM(AC9:AG9)</f>
        <v>247.5</v>
      </c>
      <c r="AA9" s="272">
        <f>Z9/4</f>
        <v>61.875</v>
      </c>
      <c r="AB9" s="273"/>
      <c r="AC9" s="279">
        <v>70</v>
      </c>
      <c r="AD9" s="280">
        <v>62</v>
      </c>
      <c r="AE9" s="280">
        <v>61</v>
      </c>
      <c r="AF9" s="280">
        <v>54.5</v>
      </c>
      <c r="AG9" s="281" t="s">
        <v>362</v>
      </c>
    </row>
    <row r="10" spans="1:33" ht="14.25" thickBot="1" thickTop="1">
      <c r="A10" s="257">
        <v>9</v>
      </c>
      <c r="C10" s="258" t="s">
        <v>323</v>
      </c>
      <c r="AC10" s="282"/>
      <c r="AD10" s="282"/>
      <c r="AE10" s="282"/>
      <c r="AF10" s="282"/>
      <c r="AG10" s="282"/>
    </row>
    <row r="11" spans="1:33" ht="14.25" thickBot="1" thickTop="1">
      <c r="A11" s="257">
        <v>10</v>
      </c>
      <c r="C11" s="277" t="s">
        <v>7</v>
      </c>
      <c r="X11" s="262" t="s">
        <v>193</v>
      </c>
      <c r="Y11" s="263" t="s">
        <v>157</v>
      </c>
      <c r="Z11" s="264" t="s">
        <v>158</v>
      </c>
      <c r="AA11" s="265" t="s">
        <v>159</v>
      </c>
      <c r="AC11" s="266">
        <v>1</v>
      </c>
      <c r="AD11" s="267">
        <v>2</v>
      </c>
      <c r="AE11" s="267">
        <v>3</v>
      </c>
      <c r="AF11" s="267">
        <v>4</v>
      </c>
      <c r="AG11" s="268">
        <v>5</v>
      </c>
    </row>
    <row r="12" spans="3:33" ht="18.75" thickTop="1">
      <c r="C12" s="283"/>
      <c r="X12" s="258" t="s">
        <v>360</v>
      </c>
      <c r="Y12" s="270">
        <v>7</v>
      </c>
      <c r="Z12" s="271">
        <f>SUM(AC12:AG12)</f>
        <v>274.5</v>
      </c>
      <c r="AA12" s="272">
        <f>Z12/4</f>
        <v>68.625</v>
      </c>
      <c r="AB12" s="284"/>
      <c r="AC12" s="274">
        <v>69.5</v>
      </c>
      <c r="AD12" s="275">
        <v>70</v>
      </c>
      <c r="AE12" s="275">
        <v>70.5</v>
      </c>
      <c r="AF12" s="275" t="s">
        <v>362</v>
      </c>
      <c r="AG12" s="276">
        <v>64.5</v>
      </c>
    </row>
    <row r="13" spans="3:33" ht="18">
      <c r="C13" s="283"/>
      <c r="X13" s="258" t="s">
        <v>87</v>
      </c>
      <c r="Y13" s="270">
        <v>6</v>
      </c>
      <c r="Z13" s="271">
        <f>SUM(AC13:AH13)</f>
        <v>286.5</v>
      </c>
      <c r="AA13" s="272">
        <f>Z13/4</f>
        <v>71.625</v>
      </c>
      <c r="AB13" s="284"/>
      <c r="AC13" s="274" t="s">
        <v>361</v>
      </c>
      <c r="AD13" s="275">
        <v>69.5</v>
      </c>
      <c r="AE13" s="275">
        <v>65.5</v>
      </c>
      <c r="AF13" s="275">
        <v>76.5</v>
      </c>
      <c r="AG13" s="276">
        <v>75</v>
      </c>
    </row>
    <row r="14" spans="3:33" ht="18">
      <c r="C14" s="283"/>
      <c r="X14" s="258" t="s">
        <v>86</v>
      </c>
      <c r="Y14" s="270">
        <v>6</v>
      </c>
      <c r="Z14" s="271">
        <f>SUM(AC14:AH14)</f>
        <v>281</v>
      </c>
      <c r="AA14" s="272">
        <f>Z14/4</f>
        <v>70.25</v>
      </c>
      <c r="AB14" s="284"/>
      <c r="AC14" s="274">
        <v>67.5</v>
      </c>
      <c r="AD14" s="275" t="s">
        <v>362</v>
      </c>
      <c r="AE14" s="275">
        <v>64.5</v>
      </c>
      <c r="AF14" s="275">
        <v>71.5</v>
      </c>
      <c r="AG14" s="276">
        <v>77.5</v>
      </c>
    </row>
    <row r="15" spans="3:33" ht="18">
      <c r="C15" s="283"/>
      <c r="X15" s="258" t="s">
        <v>323</v>
      </c>
      <c r="Y15" s="270">
        <v>6</v>
      </c>
      <c r="Z15" s="271">
        <f>SUM(AC15:AH15)</f>
        <v>274.5</v>
      </c>
      <c r="AA15" s="272">
        <f>Z15/4</f>
        <v>68.625</v>
      </c>
      <c r="AB15" s="284"/>
      <c r="AC15" s="274">
        <v>60.5</v>
      </c>
      <c r="AD15" s="275">
        <v>65.5</v>
      </c>
      <c r="AE15" s="275">
        <v>79.5</v>
      </c>
      <c r="AF15" s="275">
        <v>69</v>
      </c>
      <c r="AG15" s="276" t="s">
        <v>362</v>
      </c>
    </row>
    <row r="16" spans="24:33" ht="18.75" thickBot="1">
      <c r="X16" s="277" t="s">
        <v>5</v>
      </c>
      <c r="Y16" s="278">
        <v>4</v>
      </c>
      <c r="Z16" s="271">
        <f>SUM(AC16:AG16)</f>
        <v>270</v>
      </c>
      <c r="AA16" s="272">
        <f>Z16/4</f>
        <v>67.5</v>
      </c>
      <c r="AB16" s="284"/>
      <c r="AC16" s="279">
        <v>70.5</v>
      </c>
      <c r="AD16" s="280">
        <v>73.5</v>
      </c>
      <c r="AE16" s="280" t="s">
        <v>362</v>
      </c>
      <c r="AF16" s="280">
        <v>63</v>
      </c>
      <c r="AG16" s="281">
        <v>63</v>
      </c>
    </row>
    <row r="17" ht="14.25" thickBot="1" thickTop="1"/>
    <row r="18" spans="4:20" ht="19.5" customHeight="1" thickTop="1">
      <c r="D18" s="423" t="s">
        <v>194</v>
      </c>
      <c r="E18" s="285">
        <v>39467</v>
      </c>
      <c r="F18" s="286"/>
      <c r="G18" s="438" t="str">
        <f>R18</f>
        <v>GRUPPO A</v>
      </c>
      <c r="H18" s="438"/>
      <c r="I18" s="438"/>
      <c r="J18" s="287"/>
      <c r="M18" s="426" t="str">
        <f>D18</f>
        <v>1A </v>
      </c>
      <c r="N18" s="428" t="s">
        <v>195</v>
      </c>
      <c r="O18" s="429"/>
      <c r="P18" s="429"/>
      <c r="Q18" s="288"/>
      <c r="R18" s="439" t="s">
        <v>192</v>
      </c>
      <c r="S18" s="439"/>
      <c r="T18" s="440"/>
    </row>
    <row r="19" spans="4:20" ht="12.75" customHeight="1">
      <c r="D19" s="424"/>
      <c r="E19" s="289"/>
      <c r="F19" s="289"/>
      <c r="G19" s="289"/>
      <c r="H19" s="289"/>
      <c r="I19" s="289"/>
      <c r="J19" s="290"/>
      <c r="M19" s="427"/>
      <c r="N19" s="291" t="s">
        <v>196</v>
      </c>
      <c r="O19" s="292" t="s">
        <v>197</v>
      </c>
      <c r="P19" s="291" t="s">
        <v>198</v>
      </c>
      <c r="Q19" s="291"/>
      <c r="R19" s="293"/>
      <c r="S19" s="292" t="s">
        <v>197</v>
      </c>
      <c r="T19" s="294" t="s">
        <v>198</v>
      </c>
    </row>
    <row r="20" spans="1:20" ht="15.75">
      <c r="A20" s="257">
        <v>6</v>
      </c>
      <c r="B20" s="257">
        <v>7</v>
      </c>
      <c r="D20" s="432"/>
      <c r="E20" s="295" t="str">
        <f>INDEX($C$2:$C$11,A20)</f>
        <v>ALBATROS</v>
      </c>
      <c r="F20" s="296">
        <v>2</v>
      </c>
      <c r="G20" s="297">
        <v>76.5</v>
      </c>
      <c r="H20" s="295" t="str">
        <f>INDEX($C$2:$C$11,B20)</f>
        <v>I CUCCIOLI</v>
      </c>
      <c r="I20" s="296">
        <v>0</v>
      </c>
      <c r="J20" s="298">
        <v>65.5</v>
      </c>
      <c r="M20" s="299">
        <v>1</v>
      </c>
      <c r="N20" s="295" t="s">
        <v>89</v>
      </c>
      <c r="O20" s="296">
        <v>3</v>
      </c>
      <c r="P20" s="297">
        <v>76.5</v>
      </c>
      <c r="Q20" s="299">
        <v>4</v>
      </c>
      <c r="R20" s="295" t="s">
        <v>4</v>
      </c>
      <c r="S20" s="296">
        <v>0</v>
      </c>
      <c r="T20" s="298">
        <v>65.5</v>
      </c>
    </row>
    <row r="21" spans="1:20" ht="12.75" customHeight="1">
      <c r="A21" s="257">
        <v>10</v>
      </c>
      <c r="B21" s="257">
        <v>4</v>
      </c>
      <c r="D21" s="432"/>
      <c r="E21" s="295" t="str">
        <f>INDEX($C$2:$C$11,A21)</f>
        <v>LES SASICCES</v>
      </c>
      <c r="F21" s="296">
        <v>1</v>
      </c>
      <c r="G21" s="297">
        <v>70</v>
      </c>
      <c r="H21" s="295" t="str">
        <f>INDEX($C$2:$C$11,B21)</f>
        <v>GEPPETTOS</v>
      </c>
      <c r="I21" s="300">
        <v>1</v>
      </c>
      <c r="J21" s="301">
        <v>68.5</v>
      </c>
      <c r="M21" s="299">
        <v>2</v>
      </c>
      <c r="N21" s="295" t="s">
        <v>7</v>
      </c>
      <c r="O21" s="296">
        <v>1</v>
      </c>
      <c r="P21" s="297">
        <v>70</v>
      </c>
      <c r="Q21" s="299">
        <v>5</v>
      </c>
      <c r="R21" s="295" t="s">
        <v>2</v>
      </c>
      <c r="S21" s="300">
        <v>0</v>
      </c>
      <c r="T21" s="301">
        <v>0</v>
      </c>
    </row>
    <row r="22" spans="1:20" ht="16.5" customHeight="1" thickBot="1">
      <c r="A22" s="257">
        <v>1</v>
      </c>
      <c r="D22" s="433"/>
      <c r="E22" s="302" t="s">
        <v>206</v>
      </c>
      <c r="F22" s="303"/>
      <c r="G22" s="303"/>
      <c r="H22" s="434" t="str">
        <f>INDEX($C$2:$C$11,A22)</f>
        <v>LAUDANO VI PUNIRA'</v>
      </c>
      <c r="I22" s="434"/>
      <c r="J22" s="435"/>
      <c r="M22" s="299">
        <v>3</v>
      </c>
      <c r="N22" s="304" t="s">
        <v>0</v>
      </c>
      <c r="O22" s="305">
        <v>1</v>
      </c>
      <c r="P22" s="306">
        <v>68.5</v>
      </c>
      <c r="Q22" s="299"/>
      <c r="R22" s="303"/>
      <c r="S22" s="304"/>
      <c r="T22" s="307"/>
    </row>
    <row r="23" spans="4:16" ht="18.75" thickTop="1">
      <c r="D23" s="308"/>
      <c r="E23" s="309"/>
      <c r="F23" s="310"/>
      <c r="G23" s="311"/>
      <c r="H23" s="312"/>
      <c r="I23" s="313"/>
      <c r="J23" s="314"/>
      <c r="N23" s="315"/>
      <c r="P23" s="295"/>
    </row>
    <row r="24" spans="4:23" ht="16.5" thickBot="1">
      <c r="D24" s="308"/>
      <c r="E24" s="309"/>
      <c r="F24" s="310"/>
      <c r="G24" s="311"/>
      <c r="H24" s="312"/>
      <c r="I24" s="313"/>
      <c r="J24" s="314"/>
      <c r="W24" s="257" t="s">
        <v>200</v>
      </c>
    </row>
    <row r="25" spans="4:20" ht="18" customHeight="1" thickTop="1">
      <c r="D25" s="423" t="s">
        <v>201</v>
      </c>
      <c r="E25" s="285">
        <v>39474</v>
      </c>
      <c r="F25" s="286"/>
      <c r="G25" s="438" t="str">
        <f>G18</f>
        <v>GRUPPO A</v>
      </c>
      <c r="H25" s="438"/>
      <c r="I25" s="438"/>
      <c r="J25" s="287"/>
      <c r="M25" s="426" t="str">
        <f>D25</f>
        <v>2A</v>
      </c>
      <c r="N25" s="441" t="s">
        <v>195</v>
      </c>
      <c r="O25" s="442"/>
      <c r="P25" s="442"/>
      <c r="Q25" s="288"/>
      <c r="R25" s="439" t="str">
        <f>R18</f>
        <v>GRUPPO A</v>
      </c>
      <c r="S25" s="439"/>
      <c r="T25" s="440"/>
    </row>
    <row r="26" spans="4:20" ht="19.5" customHeight="1">
      <c r="D26" s="424"/>
      <c r="E26" s="289"/>
      <c r="F26" s="289"/>
      <c r="G26" s="289"/>
      <c r="H26" s="289"/>
      <c r="I26" s="289"/>
      <c r="J26" s="290"/>
      <c r="M26" s="427"/>
      <c r="N26" s="291" t="s">
        <v>196</v>
      </c>
      <c r="O26" s="292" t="s">
        <v>197</v>
      </c>
      <c r="P26" s="291" t="s">
        <v>198</v>
      </c>
      <c r="Q26" s="291"/>
      <c r="R26" s="293"/>
      <c r="S26" s="292" t="s">
        <v>197</v>
      </c>
      <c r="T26" s="294" t="s">
        <v>198</v>
      </c>
    </row>
    <row r="27" spans="1:20" ht="15.75">
      <c r="A27" s="257">
        <v>1</v>
      </c>
      <c r="B27" s="257">
        <v>6</v>
      </c>
      <c r="D27" s="432"/>
      <c r="E27" s="295" t="str">
        <f>INDEX($C$2:$C$11,A27)</f>
        <v>LAUDANO VI PUNIRA'</v>
      </c>
      <c r="F27" s="296">
        <v>2</v>
      </c>
      <c r="G27" s="297">
        <v>75</v>
      </c>
      <c r="H27" s="295" t="str">
        <f>INDEX($C$2:$C$11,B27)</f>
        <v>ALBATROS</v>
      </c>
      <c r="I27" s="296">
        <v>1</v>
      </c>
      <c r="J27" s="298">
        <v>67.5</v>
      </c>
      <c r="M27" s="299">
        <v>1</v>
      </c>
      <c r="N27" s="295" t="s">
        <v>89</v>
      </c>
      <c r="O27" s="296">
        <v>3</v>
      </c>
      <c r="P27" s="297">
        <v>144</v>
      </c>
      <c r="Q27" s="299">
        <v>4</v>
      </c>
      <c r="R27" s="295" t="s">
        <v>7</v>
      </c>
      <c r="S27" s="296">
        <v>1</v>
      </c>
      <c r="T27" s="298">
        <v>132</v>
      </c>
    </row>
    <row r="28" spans="1:20" ht="15.75">
      <c r="A28" s="257">
        <v>7</v>
      </c>
      <c r="B28" s="257">
        <v>10</v>
      </c>
      <c r="D28" s="432"/>
      <c r="E28" s="295" t="str">
        <f>INDEX($C$2:$C$11,A28)</f>
        <v>I CUCCIOLI</v>
      </c>
      <c r="F28" s="296">
        <v>1</v>
      </c>
      <c r="G28" s="297">
        <v>67</v>
      </c>
      <c r="H28" s="295" t="str">
        <f>INDEX($C$2:$C$11,B28)</f>
        <v>LES SASICCES</v>
      </c>
      <c r="I28" s="300">
        <v>0</v>
      </c>
      <c r="J28" s="301">
        <v>62</v>
      </c>
      <c r="M28" s="299">
        <v>2</v>
      </c>
      <c r="N28" s="295" t="s">
        <v>4</v>
      </c>
      <c r="O28" s="296">
        <v>3</v>
      </c>
      <c r="P28" s="297">
        <v>132.5</v>
      </c>
      <c r="Q28" s="299">
        <v>5</v>
      </c>
      <c r="R28" s="295" t="s">
        <v>0</v>
      </c>
      <c r="S28" s="300">
        <v>1</v>
      </c>
      <c r="T28" s="301">
        <v>68.5</v>
      </c>
    </row>
    <row r="29" spans="1:20" ht="16.5" customHeight="1" thickBot="1">
      <c r="A29" s="257">
        <v>4</v>
      </c>
      <c r="D29" s="433"/>
      <c r="E29" s="302" t="s">
        <v>199</v>
      </c>
      <c r="F29" s="303"/>
      <c r="G29" s="303"/>
      <c r="H29" s="434" t="str">
        <f>INDEX($C$2:$C$11,A29)</f>
        <v>GEPPETTOS</v>
      </c>
      <c r="I29" s="434"/>
      <c r="J29" s="435"/>
      <c r="M29" s="299">
        <v>3</v>
      </c>
      <c r="N29" s="304" t="s">
        <v>2</v>
      </c>
      <c r="O29" s="305">
        <v>3</v>
      </c>
      <c r="P29" s="306">
        <v>75</v>
      </c>
      <c r="Q29" s="299"/>
      <c r="R29" s="303"/>
      <c r="S29" s="304"/>
      <c r="T29" s="307"/>
    </row>
    <row r="30" spans="14:16" ht="18.75" thickTop="1">
      <c r="N30" s="315"/>
      <c r="P30" s="295"/>
    </row>
    <row r="31" ht="13.5" thickBot="1"/>
    <row r="32" spans="4:20" ht="18.75" customHeight="1" thickTop="1">
      <c r="D32" s="423" t="s">
        <v>202</v>
      </c>
      <c r="E32" s="285">
        <v>39481</v>
      </c>
      <c r="F32" s="286"/>
      <c r="G32" s="438" t="str">
        <f>R32</f>
        <v>GRUPPO A</v>
      </c>
      <c r="H32" s="438"/>
      <c r="I32" s="438"/>
      <c r="J32" s="287"/>
      <c r="M32" s="426" t="str">
        <f>D32</f>
        <v>3A</v>
      </c>
      <c r="N32" s="428" t="s">
        <v>195</v>
      </c>
      <c r="O32" s="429"/>
      <c r="P32" s="429"/>
      <c r="Q32" s="288"/>
      <c r="R32" s="439" t="s">
        <v>192</v>
      </c>
      <c r="S32" s="439"/>
      <c r="T32" s="440"/>
    </row>
    <row r="33" spans="4:20" ht="18">
      <c r="D33" s="424"/>
      <c r="E33" s="289"/>
      <c r="F33" s="289"/>
      <c r="G33" s="289"/>
      <c r="H33" s="289"/>
      <c r="I33" s="289"/>
      <c r="J33" s="290"/>
      <c r="M33" s="427"/>
      <c r="N33" s="291" t="s">
        <v>196</v>
      </c>
      <c r="O33" s="292" t="s">
        <v>197</v>
      </c>
      <c r="P33" s="291" t="s">
        <v>198</v>
      </c>
      <c r="Q33" s="291"/>
      <c r="R33" s="293"/>
      <c r="S33" s="292" t="s">
        <v>197</v>
      </c>
      <c r="T33" s="294" t="s">
        <v>198</v>
      </c>
    </row>
    <row r="34" spans="1:20" ht="15.75">
      <c r="A34" s="257">
        <v>4</v>
      </c>
      <c r="B34" s="257">
        <v>7</v>
      </c>
      <c r="D34" s="432"/>
      <c r="E34" s="295" t="str">
        <f>INDEX($C$2:$C$11,A34)</f>
        <v>GEPPETTOS</v>
      </c>
      <c r="F34" s="296">
        <v>1</v>
      </c>
      <c r="G34" s="297">
        <v>66.5</v>
      </c>
      <c r="H34" s="295" t="str">
        <f>INDEX($C$2:$C$11,B34)</f>
        <v>I CUCCIOLI</v>
      </c>
      <c r="I34" s="296">
        <v>0</v>
      </c>
      <c r="J34" s="298">
        <v>60.5</v>
      </c>
      <c r="M34" s="299">
        <v>1</v>
      </c>
      <c r="N34" s="295" t="s">
        <v>2</v>
      </c>
      <c r="O34" s="296">
        <v>6</v>
      </c>
      <c r="P34" s="297">
        <v>145.5</v>
      </c>
      <c r="Q34" s="299">
        <v>4</v>
      </c>
      <c r="R34" s="295" t="s">
        <v>89</v>
      </c>
      <c r="S34" s="296">
        <v>3</v>
      </c>
      <c r="T34" s="298">
        <v>144</v>
      </c>
    </row>
    <row r="35" spans="1:20" ht="15.75">
      <c r="A35" s="257">
        <v>10</v>
      </c>
      <c r="B35" s="257">
        <v>1</v>
      </c>
      <c r="D35" s="432"/>
      <c r="E35" s="295" t="str">
        <f>INDEX($C$2:$C$11,A35)</f>
        <v>LES SASICCES</v>
      </c>
      <c r="F35" s="296">
        <v>0</v>
      </c>
      <c r="G35" s="297">
        <v>61</v>
      </c>
      <c r="H35" s="295" t="str">
        <f>INDEX($C$2:$C$11,B35)</f>
        <v>LAUDANO VI PUNIRA'</v>
      </c>
      <c r="I35" s="300">
        <v>2</v>
      </c>
      <c r="J35" s="301">
        <v>70.5</v>
      </c>
      <c r="M35" s="299">
        <v>2</v>
      </c>
      <c r="N35" s="295" t="s">
        <v>0</v>
      </c>
      <c r="O35" s="296">
        <v>4</v>
      </c>
      <c r="P35" s="297">
        <v>135</v>
      </c>
      <c r="Q35" s="299">
        <v>5</v>
      </c>
      <c r="R35" s="295" t="s">
        <v>7</v>
      </c>
      <c r="S35" s="300">
        <v>1</v>
      </c>
      <c r="T35" s="301">
        <v>193</v>
      </c>
    </row>
    <row r="36" spans="1:20" ht="16.5" customHeight="1" thickBot="1">
      <c r="A36" s="257">
        <v>6</v>
      </c>
      <c r="D36" s="433"/>
      <c r="E36" s="302" t="s">
        <v>199</v>
      </c>
      <c r="F36" s="303"/>
      <c r="G36" s="303"/>
      <c r="H36" s="434" t="str">
        <f>INDEX($C$2:$C$11,A36)</f>
        <v>ALBATROS</v>
      </c>
      <c r="I36" s="434"/>
      <c r="J36" s="435"/>
      <c r="M36" s="299">
        <v>3</v>
      </c>
      <c r="N36" s="304" t="s">
        <v>4</v>
      </c>
      <c r="O36" s="305">
        <v>3</v>
      </c>
      <c r="P36" s="306">
        <v>193</v>
      </c>
      <c r="Q36" s="299"/>
      <c r="R36" s="303"/>
      <c r="S36" s="304"/>
      <c r="T36" s="307"/>
    </row>
    <row r="37" spans="4:16" ht="18.75" thickTop="1">
      <c r="D37" s="308"/>
      <c r="E37" s="309"/>
      <c r="F37" s="310"/>
      <c r="G37" s="311"/>
      <c r="H37" s="312"/>
      <c r="I37" s="313"/>
      <c r="J37" s="314"/>
      <c r="N37" s="315"/>
      <c r="P37" s="295"/>
    </row>
    <row r="38" spans="4:10" ht="16.5" thickBot="1">
      <c r="D38" s="308"/>
      <c r="E38" s="309"/>
      <c r="F38" s="310"/>
      <c r="G38" s="311"/>
      <c r="H38" s="312"/>
      <c r="I38" s="313"/>
      <c r="J38" s="314"/>
    </row>
    <row r="39" spans="4:20" ht="20.25" customHeight="1" thickTop="1">
      <c r="D39" s="423" t="s">
        <v>203</v>
      </c>
      <c r="E39" s="285">
        <v>39488</v>
      </c>
      <c r="F39" s="286"/>
      <c r="G39" s="438" t="str">
        <f>G32</f>
        <v>GRUPPO A</v>
      </c>
      <c r="H39" s="438"/>
      <c r="I39" s="438"/>
      <c r="J39" s="287"/>
      <c r="M39" s="426" t="str">
        <f>D39</f>
        <v>4A</v>
      </c>
      <c r="N39" s="428" t="s">
        <v>195</v>
      </c>
      <c r="O39" s="429"/>
      <c r="P39" s="429"/>
      <c r="Q39" s="288"/>
      <c r="R39" s="439" t="str">
        <f>R32</f>
        <v>GRUPPO A</v>
      </c>
      <c r="S39" s="439"/>
      <c r="T39" s="440"/>
    </row>
    <row r="40" spans="4:20" ht="18">
      <c r="D40" s="424"/>
      <c r="E40" s="289"/>
      <c r="F40" s="289"/>
      <c r="G40" s="289"/>
      <c r="H40" s="289"/>
      <c r="I40" s="289"/>
      <c r="J40" s="290"/>
      <c r="M40" s="427"/>
      <c r="N40" s="291" t="s">
        <v>196</v>
      </c>
      <c r="O40" s="292" t="s">
        <v>197</v>
      </c>
      <c r="P40" s="291" t="s">
        <v>198</v>
      </c>
      <c r="Q40" s="291"/>
      <c r="R40" s="293"/>
      <c r="S40" s="292" t="s">
        <v>197</v>
      </c>
      <c r="T40" s="294" t="s">
        <v>198</v>
      </c>
    </row>
    <row r="41" spans="1:20" ht="18">
      <c r="A41" s="257">
        <v>1</v>
      </c>
      <c r="B41" s="257">
        <v>4</v>
      </c>
      <c r="D41" s="432"/>
      <c r="E41" s="295" t="str">
        <f>INDEX($C$2:$C$11,A41)</f>
        <v>LAUDANO VI PUNIRA'</v>
      </c>
      <c r="F41" s="296">
        <v>1</v>
      </c>
      <c r="G41" s="297">
        <v>68</v>
      </c>
      <c r="H41" s="295" t="str">
        <f>INDEX($C$2:$C$11,B41)</f>
        <v>GEPPETTOS</v>
      </c>
      <c r="I41" s="296">
        <v>4</v>
      </c>
      <c r="J41" s="298">
        <v>82.5</v>
      </c>
      <c r="M41" s="299">
        <v>1</v>
      </c>
      <c r="N41" s="295" t="s">
        <v>0</v>
      </c>
      <c r="O41" s="296">
        <v>7</v>
      </c>
      <c r="P41" s="297">
        <v>217.5</v>
      </c>
      <c r="Q41" s="299">
        <v>4</v>
      </c>
      <c r="R41" s="258" t="s">
        <v>4</v>
      </c>
      <c r="S41" s="316">
        <v>3</v>
      </c>
      <c r="T41" s="284">
        <v>193</v>
      </c>
    </row>
    <row r="42" spans="1:20" ht="18">
      <c r="A42" s="257">
        <v>6</v>
      </c>
      <c r="B42" s="257">
        <v>10</v>
      </c>
      <c r="D42" s="432"/>
      <c r="E42" s="295" t="str">
        <f>INDEX($C$2:$C$11,A42)</f>
        <v>ALBATROS</v>
      </c>
      <c r="F42" s="296">
        <v>2</v>
      </c>
      <c r="G42" s="297">
        <v>70</v>
      </c>
      <c r="H42" s="295" t="str">
        <f>INDEX($C$2:$C$11,B42)</f>
        <v>LES SASICCES</v>
      </c>
      <c r="I42" s="300">
        <v>0</v>
      </c>
      <c r="J42" s="301">
        <v>54.5</v>
      </c>
      <c r="M42" s="299">
        <v>2</v>
      </c>
      <c r="N42" s="295" t="s">
        <v>89</v>
      </c>
      <c r="O42" s="296">
        <v>6</v>
      </c>
      <c r="P42" s="297">
        <v>214</v>
      </c>
      <c r="Q42" s="299">
        <v>5</v>
      </c>
      <c r="R42" s="317" t="s">
        <v>7</v>
      </c>
      <c r="S42" s="318">
        <v>1</v>
      </c>
      <c r="T42" s="319">
        <v>247.5</v>
      </c>
    </row>
    <row r="43" spans="1:20" ht="16.5" customHeight="1" thickBot="1">
      <c r="A43" s="257">
        <v>7</v>
      </c>
      <c r="D43" s="433"/>
      <c r="E43" s="302" t="s">
        <v>199</v>
      </c>
      <c r="F43" s="303"/>
      <c r="G43" s="303"/>
      <c r="H43" s="434" t="str">
        <f>INDEX($C$2:$C$11,A43)</f>
        <v>I CUCCIOLI</v>
      </c>
      <c r="I43" s="434"/>
      <c r="J43" s="435"/>
      <c r="M43" s="299">
        <v>3</v>
      </c>
      <c r="N43" s="295" t="s">
        <v>2</v>
      </c>
      <c r="O43" s="305">
        <v>6</v>
      </c>
      <c r="P43" s="306">
        <v>213.5</v>
      </c>
      <c r="Q43" s="299"/>
      <c r="R43" s="317"/>
      <c r="S43" s="318"/>
      <c r="T43" s="319"/>
    </row>
    <row r="44" spans="14:16" ht="18.75" thickTop="1">
      <c r="N44" s="315"/>
      <c r="P44" s="295"/>
    </row>
    <row r="45" ht="13.5" thickBot="1"/>
    <row r="46" spans="4:20" ht="18.75" customHeight="1" thickTop="1">
      <c r="D46" s="423" t="s">
        <v>204</v>
      </c>
      <c r="E46" s="285">
        <v>39495</v>
      </c>
      <c r="F46" s="286"/>
      <c r="G46" s="438" t="str">
        <f>R46</f>
        <v>GRUPPO A</v>
      </c>
      <c r="H46" s="438"/>
      <c r="I46" s="438"/>
      <c r="J46" s="287"/>
      <c r="M46" s="426" t="str">
        <f>D46</f>
        <v>5A</v>
      </c>
      <c r="N46" s="428" t="s">
        <v>195</v>
      </c>
      <c r="O46" s="429"/>
      <c r="P46" s="429"/>
      <c r="Q46" s="288"/>
      <c r="R46" s="439" t="s">
        <v>192</v>
      </c>
      <c r="S46" s="439"/>
      <c r="T46" s="440"/>
    </row>
    <row r="47" spans="4:20" ht="18">
      <c r="D47" s="424"/>
      <c r="E47" s="289"/>
      <c r="F47" s="289"/>
      <c r="G47" s="289"/>
      <c r="H47" s="289"/>
      <c r="I47" s="289"/>
      <c r="J47" s="290"/>
      <c r="M47" s="427"/>
      <c r="N47" s="291" t="s">
        <v>196</v>
      </c>
      <c r="O47" s="292" t="s">
        <v>197</v>
      </c>
      <c r="P47" s="291" t="s">
        <v>198</v>
      </c>
      <c r="Q47" s="291"/>
      <c r="R47" s="293"/>
      <c r="S47" s="292" t="s">
        <v>197</v>
      </c>
      <c r="T47" s="294" t="s">
        <v>198</v>
      </c>
    </row>
    <row r="48" spans="1:20" ht="15.75">
      <c r="A48" s="257">
        <v>4</v>
      </c>
      <c r="B48" s="257">
        <v>6</v>
      </c>
      <c r="D48" s="432"/>
      <c r="E48" s="295" t="str">
        <f>INDEX($C$2:$C$11,A48)</f>
        <v>GEPPETTOS</v>
      </c>
      <c r="F48" s="296">
        <v>2</v>
      </c>
      <c r="G48" s="297">
        <v>75</v>
      </c>
      <c r="H48" s="295" t="str">
        <f>INDEX($C$2:$C$11,B48)</f>
        <v>ALBATROS</v>
      </c>
      <c r="I48" s="296">
        <v>1</v>
      </c>
      <c r="J48" s="298">
        <v>70.5</v>
      </c>
      <c r="M48" s="299">
        <v>1</v>
      </c>
      <c r="N48" s="295" t="s">
        <v>0</v>
      </c>
      <c r="O48" s="296">
        <v>10</v>
      </c>
      <c r="P48" s="297">
        <v>293</v>
      </c>
      <c r="Q48" s="299">
        <v>4</v>
      </c>
      <c r="R48" s="295" t="s">
        <v>4</v>
      </c>
      <c r="S48" s="296">
        <v>6</v>
      </c>
      <c r="T48" s="298">
        <v>263</v>
      </c>
    </row>
    <row r="49" spans="1:20" ht="15.75">
      <c r="A49" s="257">
        <v>7</v>
      </c>
      <c r="B49" s="257">
        <v>1</v>
      </c>
      <c r="D49" s="432"/>
      <c r="E49" s="295" t="str">
        <f>INDEX($C$2:$C$11,A49)</f>
        <v>I CUCCIOLI</v>
      </c>
      <c r="F49" s="296">
        <v>2</v>
      </c>
      <c r="G49" s="297">
        <v>72</v>
      </c>
      <c r="H49" s="295" t="str">
        <f>INDEX($C$2:$C$11,B49)</f>
        <v>LAUDANO VI PUNIRA'</v>
      </c>
      <c r="I49" s="300">
        <v>0</v>
      </c>
      <c r="J49" s="301">
        <v>60</v>
      </c>
      <c r="M49" s="299">
        <v>2</v>
      </c>
      <c r="N49" s="295" t="s">
        <v>89</v>
      </c>
      <c r="O49" s="296">
        <v>6</v>
      </c>
      <c r="P49" s="297">
        <v>284.5</v>
      </c>
      <c r="Q49" s="299">
        <v>5</v>
      </c>
      <c r="R49" s="320" t="s">
        <v>7</v>
      </c>
      <c r="S49" s="321">
        <v>1</v>
      </c>
      <c r="T49" s="322">
        <v>247.5</v>
      </c>
    </row>
    <row r="50" spans="1:20" ht="16.5" customHeight="1" thickBot="1">
      <c r="A50" s="257">
        <v>10</v>
      </c>
      <c r="D50" s="433"/>
      <c r="E50" s="302" t="s">
        <v>199</v>
      </c>
      <c r="F50" s="303"/>
      <c r="G50" s="303"/>
      <c r="H50" s="434" t="str">
        <f>INDEX($C$2:$C$11,A50)</f>
        <v>LES SASICCES</v>
      </c>
      <c r="I50" s="434"/>
      <c r="J50" s="435"/>
      <c r="M50" s="299">
        <v>3</v>
      </c>
      <c r="N50" s="304" t="s">
        <v>2</v>
      </c>
      <c r="O50" s="305">
        <v>6</v>
      </c>
      <c r="P50" s="306">
        <v>273.5</v>
      </c>
      <c r="Q50" s="299"/>
      <c r="R50" s="303"/>
      <c r="S50" s="304"/>
      <c r="T50" s="307"/>
    </row>
    <row r="51" spans="4:27" s="323" customFormat="1" ht="19.5" thickBot="1" thickTop="1">
      <c r="D51" s="324"/>
      <c r="E51" s="325"/>
      <c r="F51" s="326"/>
      <c r="G51" s="327"/>
      <c r="H51" s="328"/>
      <c r="I51" s="329"/>
      <c r="J51" s="330"/>
      <c r="N51" s="331"/>
      <c r="AA51" s="332"/>
    </row>
    <row r="52" spans="4:10" ht="17.25" thickBot="1" thickTop="1">
      <c r="D52" s="308"/>
      <c r="E52" s="309"/>
      <c r="F52" s="310"/>
      <c r="G52" s="311"/>
      <c r="H52" s="312"/>
      <c r="I52" s="313"/>
      <c r="J52" s="314"/>
    </row>
    <row r="53" spans="4:20" ht="18.75" customHeight="1" thickTop="1">
      <c r="D53" s="423" t="str">
        <f>D18</f>
        <v>1A </v>
      </c>
      <c r="E53" s="285">
        <f>E18</f>
        <v>39467</v>
      </c>
      <c r="F53" s="286"/>
      <c r="G53" s="425" t="str">
        <f>R53</f>
        <v>GRUPPO B</v>
      </c>
      <c r="H53" s="425"/>
      <c r="I53" s="425"/>
      <c r="J53" s="287"/>
      <c r="M53" s="426" t="str">
        <f>D53</f>
        <v>1A </v>
      </c>
      <c r="N53" s="428" t="s">
        <v>195</v>
      </c>
      <c r="O53" s="429"/>
      <c r="P53" s="429"/>
      <c r="Q53" s="288"/>
      <c r="R53" s="430" t="s">
        <v>193</v>
      </c>
      <c r="S53" s="430"/>
      <c r="T53" s="431"/>
    </row>
    <row r="54" spans="4:20" ht="18">
      <c r="D54" s="424"/>
      <c r="E54" s="289"/>
      <c r="F54" s="289"/>
      <c r="G54" s="289"/>
      <c r="H54" s="289"/>
      <c r="I54" s="289"/>
      <c r="J54" s="290"/>
      <c r="M54" s="427"/>
      <c r="N54" s="291" t="s">
        <v>196</v>
      </c>
      <c r="O54" s="292" t="s">
        <v>197</v>
      </c>
      <c r="P54" s="291" t="s">
        <v>198</v>
      </c>
      <c r="Q54" s="291"/>
      <c r="R54" s="293"/>
      <c r="S54" s="292" t="s">
        <v>197</v>
      </c>
      <c r="T54" s="294" t="s">
        <v>198</v>
      </c>
    </row>
    <row r="55" spans="1:20" ht="15.75">
      <c r="A55" s="257">
        <v>5</v>
      </c>
      <c r="B55" s="257">
        <v>8</v>
      </c>
      <c r="D55" s="432"/>
      <c r="E55" s="295" t="str">
        <f>INDEX($C$2:$C$11,A55)</f>
        <v>TORO LOCO</v>
      </c>
      <c r="F55" s="296">
        <v>1</v>
      </c>
      <c r="G55" s="297">
        <v>70.5</v>
      </c>
      <c r="H55" s="295" t="str">
        <f>INDEX($C$2:$C$11,B55)</f>
        <v>AC PACO</v>
      </c>
      <c r="I55" s="296">
        <v>1</v>
      </c>
      <c r="J55" s="298">
        <v>69.5</v>
      </c>
      <c r="M55" s="333">
        <v>1</v>
      </c>
      <c r="N55" s="295" t="s">
        <v>86</v>
      </c>
      <c r="O55" s="296">
        <v>3</v>
      </c>
      <c r="P55" s="297">
        <v>67.5</v>
      </c>
      <c r="Q55" s="333">
        <v>4</v>
      </c>
      <c r="R55" s="295" t="s">
        <v>323</v>
      </c>
      <c r="S55" s="296">
        <v>0</v>
      </c>
      <c r="T55" s="298">
        <v>60.5</v>
      </c>
    </row>
    <row r="56" spans="1:20" ht="15.75">
      <c r="A56" s="257">
        <v>9</v>
      </c>
      <c r="B56" s="257">
        <v>3</v>
      </c>
      <c r="D56" s="432"/>
      <c r="E56" s="295" t="str">
        <f>INDEX($C$2:$C$11,A56)</f>
        <v>WEB SOCCER</v>
      </c>
      <c r="F56" s="296">
        <v>0</v>
      </c>
      <c r="G56" s="297">
        <v>60.5</v>
      </c>
      <c r="H56" s="295" t="str">
        <f>INDEX($C$2:$C$11,B56)</f>
        <v>NEW TIM</v>
      </c>
      <c r="I56" s="300">
        <v>1</v>
      </c>
      <c r="J56" s="301">
        <v>67.5</v>
      </c>
      <c r="M56" s="333">
        <v>2</v>
      </c>
      <c r="N56" s="295" t="s">
        <v>5</v>
      </c>
      <c r="O56" s="296">
        <v>1</v>
      </c>
      <c r="P56" s="297">
        <v>70.5</v>
      </c>
      <c r="Q56" s="333">
        <v>5</v>
      </c>
      <c r="R56" s="295" t="s">
        <v>87</v>
      </c>
      <c r="S56" s="300">
        <v>0</v>
      </c>
      <c r="T56" s="301">
        <v>0</v>
      </c>
    </row>
    <row r="57" spans="1:20" ht="16.5" customHeight="1" thickBot="1">
      <c r="A57" s="257">
        <v>2</v>
      </c>
      <c r="D57" s="433"/>
      <c r="E57" s="302" t="s">
        <v>199</v>
      </c>
      <c r="F57" s="303"/>
      <c r="G57" s="303"/>
      <c r="H57" s="434" t="str">
        <f>INDEX($C$2:$C$11,A57)</f>
        <v>TORMENTINO</v>
      </c>
      <c r="I57" s="434"/>
      <c r="J57" s="435"/>
      <c r="M57" s="333">
        <v>3</v>
      </c>
      <c r="N57" s="304" t="s">
        <v>360</v>
      </c>
      <c r="O57" s="305">
        <v>1</v>
      </c>
      <c r="P57" s="306">
        <v>67.5</v>
      </c>
      <c r="Q57" s="333"/>
      <c r="R57" s="303"/>
      <c r="S57" s="304"/>
      <c r="T57" s="307"/>
    </row>
    <row r="58" ht="18.75" thickTop="1">
      <c r="N58" s="315"/>
    </row>
    <row r="59" ht="13.5" thickBot="1"/>
    <row r="60" spans="4:20" ht="18.75" customHeight="1" thickTop="1">
      <c r="D60" s="423" t="str">
        <f>D25</f>
        <v>2A</v>
      </c>
      <c r="E60" s="285">
        <f>E25</f>
        <v>39474</v>
      </c>
      <c r="F60" s="286"/>
      <c r="G60" s="436" t="str">
        <f>G53</f>
        <v>GRUPPO B</v>
      </c>
      <c r="H60" s="436"/>
      <c r="I60" s="436"/>
      <c r="J60" s="287"/>
      <c r="M60" s="426" t="str">
        <f>D60</f>
        <v>2A</v>
      </c>
      <c r="N60" s="428" t="s">
        <v>195</v>
      </c>
      <c r="O60" s="429"/>
      <c r="P60" s="429"/>
      <c r="Q60" s="288"/>
      <c r="R60" s="430" t="str">
        <f>R53</f>
        <v>GRUPPO B</v>
      </c>
      <c r="S60" s="430"/>
      <c r="T60" s="431"/>
    </row>
    <row r="61" spans="4:20" ht="18">
      <c r="D61" s="424"/>
      <c r="E61" s="289"/>
      <c r="F61" s="289"/>
      <c r="G61" s="289"/>
      <c r="H61" s="289"/>
      <c r="I61" s="289"/>
      <c r="J61" s="290"/>
      <c r="M61" s="427"/>
      <c r="N61" s="291" t="s">
        <v>196</v>
      </c>
      <c r="O61" s="292" t="s">
        <v>197</v>
      </c>
      <c r="P61" s="291" t="s">
        <v>198</v>
      </c>
      <c r="Q61" s="291"/>
      <c r="R61" s="293"/>
      <c r="S61" s="292" t="s">
        <v>197</v>
      </c>
      <c r="T61" s="294" t="s">
        <v>198</v>
      </c>
    </row>
    <row r="62" spans="1:20" ht="15.75">
      <c r="A62" s="257">
        <v>2</v>
      </c>
      <c r="B62" s="257">
        <v>5</v>
      </c>
      <c r="D62" s="432"/>
      <c r="E62" s="295" t="str">
        <f>INDEX($C$2:$C$11,A62)</f>
        <v>TORMENTINO</v>
      </c>
      <c r="F62" s="296">
        <v>1</v>
      </c>
      <c r="G62" s="297">
        <v>69.5</v>
      </c>
      <c r="H62" s="295" t="str">
        <f>INDEX($C$2:$C$11,B62)</f>
        <v>TORO LOCO</v>
      </c>
      <c r="I62" s="296">
        <v>2</v>
      </c>
      <c r="J62" s="298">
        <v>73.5</v>
      </c>
      <c r="M62" s="333">
        <v>1</v>
      </c>
      <c r="N62" s="295" t="s">
        <v>5</v>
      </c>
      <c r="O62" s="296">
        <v>4</v>
      </c>
      <c r="P62" s="297">
        <v>144</v>
      </c>
      <c r="Q62" s="333">
        <v>4</v>
      </c>
      <c r="R62" s="295" t="s">
        <v>323</v>
      </c>
      <c r="S62" s="296">
        <v>0</v>
      </c>
      <c r="T62" s="298">
        <v>126</v>
      </c>
    </row>
    <row r="63" spans="1:20" ht="15.75">
      <c r="A63" s="257">
        <v>8</v>
      </c>
      <c r="B63" s="257">
        <v>9</v>
      </c>
      <c r="D63" s="432"/>
      <c r="E63" s="295" t="str">
        <f>INDEX($C$2:$C$11,A63)</f>
        <v>AC PACO</v>
      </c>
      <c r="F63" s="296">
        <v>1</v>
      </c>
      <c r="G63" s="297">
        <v>70</v>
      </c>
      <c r="H63" s="295" t="str">
        <f>INDEX($C$2:$C$11,B63)</f>
        <v>WEB SOCCER</v>
      </c>
      <c r="I63" s="300">
        <v>0</v>
      </c>
      <c r="J63" s="301">
        <v>65.5</v>
      </c>
      <c r="M63" s="333">
        <v>2</v>
      </c>
      <c r="N63" s="295" t="s">
        <v>360</v>
      </c>
      <c r="O63" s="296">
        <v>4</v>
      </c>
      <c r="P63" s="297">
        <v>139.5</v>
      </c>
      <c r="Q63" s="333">
        <v>5</v>
      </c>
      <c r="R63" s="295" t="s">
        <v>87</v>
      </c>
      <c r="S63" s="300">
        <v>0</v>
      </c>
      <c r="T63" s="301">
        <v>69.5</v>
      </c>
    </row>
    <row r="64" spans="1:20" ht="16.5" customHeight="1" thickBot="1">
      <c r="A64" s="257">
        <v>3</v>
      </c>
      <c r="D64" s="433"/>
      <c r="E64" s="302" t="s">
        <v>199</v>
      </c>
      <c r="F64" s="303"/>
      <c r="G64" s="303"/>
      <c r="H64" s="434" t="str">
        <f>INDEX($C$2:$C$11,A64)</f>
        <v>NEW TIM</v>
      </c>
      <c r="I64" s="434"/>
      <c r="J64" s="435"/>
      <c r="M64" s="333">
        <v>3</v>
      </c>
      <c r="N64" s="304" t="s">
        <v>86</v>
      </c>
      <c r="O64" s="305">
        <v>3</v>
      </c>
      <c r="P64" s="306">
        <v>67.5</v>
      </c>
      <c r="Q64" s="333"/>
      <c r="R64" s="303"/>
      <c r="S64" s="304"/>
      <c r="T64" s="307"/>
    </row>
    <row r="65" spans="4:14" ht="18.75" thickTop="1">
      <c r="D65" s="308"/>
      <c r="E65" s="309"/>
      <c r="F65" s="310"/>
      <c r="G65" s="311"/>
      <c r="H65" s="312"/>
      <c r="I65" s="313"/>
      <c r="J65" s="314"/>
      <c r="N65" s="315"/>
    </row>
    <row r="66" spans="4:10" ht="16.5" thickBot="1">
      <c r="D66" s="308"/>
      <c r="E66" s="309"/>
      <c r="F66" s="310"/>
      <c r="G66" s="311"/>
      <c r="H66" s="312"/>
      <c r="I66" s="313"/>
      <c r="J66" s="314"/>
    </row>
    <row r="67" spans="4:20" ht="18.75" customHeight="1" thickTop="1">
      <c r="D67" s="423" t="str">
        <f>D32</f>
        <v>3A</v>
      </c>
      <c r="E67" s="285">
        <f>E32</f>
        <v>39481</v>
      </c>
      <c r="F67" s="286"/>
      <c r="G67" s="425" t="str">
        <f>R67</f>
        <v>GRUPPO B</v>
      </c>
      <c r="H67" s="425"/>
      <c r="I67" s="425"/>
      <c r="J67" s="287"/>
      <c r="M67" s="426" t="str">
        <f>D67</f>
        <v>3A</v>
      </c>
      <c r="N67" s="428" t="s">
        <v>195</v>
      </c>
      <c r="O67" s="429"/>
      <c r="P67" s="429"/>
      <c r="Q67" s="288"/>
      <c r="R67" s="430" t="s">
        <v>193</v>
      </c>
      <c r="S67" s="430"/>
      <c r="T67" s="431"/>
    </row>
    <row r="68" spans="4:20" ht="18">
      <c r="D68" s="424"/>
      <c r="E68" s="289"/>
      <c r="F68" s="289"/>
      <c r="G68" s="289"/>
      <c r="H68" s="289"/>
      <c r="I68" s="289"/>
      <c r="J68" s="290"/>
      <c r="M68" s="437"/>
      <c r="N68" s="291" t="s">
        <v>196</v>
      </c>
      <c r="O68" s="292" t="s">
        <v>197</v>
      </c>
      <c r="P68" s="291" t="s">
        <v>198</v>
      </c>
      <c r="Q68" s="291"/>
      <c r="R68" s="293"/>
      <c r="S68" s="292" t="s">
        <v>197</v>
      </c>
      <c r="T68" s="294" t="s">
        <v>198</v>
      </c>
    </row>
    <row r="69" spans="1:20" ht="15.75">
      <c r="A69" s="257">
        <v>3</v>
      </c>
      <c r="B69" s="257">
        <v>8</v>
      </c>
      <c r="D69" s="432"/>
      <c r="E69" s="295" t="str">
        <f>INDEX($C$2:$C$11,A69)</f>
        <v>NEW TIM</v>
      </c>
      <c r="F69" s="296">
        <v>0</v>
      </c>
      <c r="G69" s="297">
        <v>64.5</v>
      </c>
      <c r="H69" s="295" t="str">
        <f>INDEX($C$2:$C$11,B69)</f>
        <v>AC PACO</v>
      </c>
      <c r="I69" s="296">
        <v>1</v>
      </c>
      <c r="J69" s="298">
        <v>70.5</v>
      </c>
      <c r="M69" s="333">
        <v>1</v>
      </c>
      <c r="N69" s="295" t="s">
        <v>5</v>
      </c>
      <c r="O69" s="296">
        <v>4</v>
      </c>
      <c r="P69" s="297">
        <v>144</v>
      </c>
      <c r="Q69" s="333">
        <v>4</v>
      </c>
      <c r="R69" s="295" t="s">
        <v>323</v>
      </c>
      <c r="S69" s="296">
        <v>3</v>
      </c>
      <c r="T69" s="298">
        <v>205.5</v>
      </c>
    </row>
    <row r="70" spans="1:20" ht="15.75">
      <c r="A70" s="257">
        <v>9</v>
      </c>
      <c r="B70" s="257">
        <v>2</v>
      </c>
      <c r="D70" s="432"/>
      <c r="E70" s="295" t="str">
        <f>INDEX($C$2:$C$11,A70)</f>
        <v>WEB SOCCER</v>
      </c>
      <c r="F70" s="296">
        <v>3</v>
      </c>
      <c r="G70" s="297">
        <v>79.5</v>
      </c>
      <c r="H70" s="295" t="str">
        <f>INDEX($C$2:$C$11,B70)</f>
        <v>TORMENTINO</v>
      </c>
      <c r="I70" s="300">
        <v>0</v>
      </c>
      <c r="J70" s="301">
        <v>65.5</v>
      </c>
      <c r="M70" s="333">
        <v>2</v>
      </c>
      <c r="N70" s="295" t="s">
        <v>360</v>
      </c>
      <c r="O70" s="296">
        <v>7</v>
      </c>
      <c r="P70" s="297">
        <v>210</v>
      </c>
      <c r="Q70" s="333">
        <v>5</v>
      </c>
      <c r="R70" s="295" t="s">
        <v>87</v>
      </c>
      <c r="S70" s="300">
        <v>0</v>
      </c>
      <c r="T70" s="301">
        <v>135</v>
      </c>
    </row>
    <row r="71" spans="1:20" ht="16.5" customHeight="1" thickBot="1">
      <c r="A71" s="257">
        <v>5</v>
      </c>
      <c r="D71" s="433"/>
      <c r="E71" s="302" t="s">
        <v>199</v>
      </c>
      <c r="F71" s="303"/>
      <c r="G71" s="303"/>
      <c r="H71" s="434" t="str">
        <f>INDEX($C$2:$C$11,A71)</f>
        <v>TORO LOCO</v>
      </c>
      <c r="I71" s="434"/>
      <c r="J71" s="435"/>
      <c r="M71" s="333">
        <v>3</v>
      </c>
      <c r="N71" s="304" t="s">
        <v>86</v>
      </c>
      <c r="O71" s="305">
        <v>3</v>
      </c>
      <c r="P71" s="306">
        <v>132</v>
      </c>
      <c r="Q71" s="333"/>
      <c r="R71" s="303"/>
      <c r="S71" s="304"/>
      <c r="T71" s="307"/>
    </row>
    <row r="72" ht="18.75" thickTop="1">
      <c r="N72" s="315"/>
    </row>
    <row r="73" ht="13.5" thickBot="1"/>
    <row r="74" spans="4:20" ht="18.75" customHeight="1" thickTop="1">
      <c r="D74" s="423" t="str">
        <f>D39</f>
        <v>4A</v>
      </c>
      <c r="E74" s="285">
        <f>E39</f>
        <v>39488</v>
      </c>
      <c r="F74" s="286"/>
      <c r="G74" s="436" t="str">
        <f>G67</f>
        <v>GRUPPO B</v>
      </c>
      <c r="H74" s="436"/>
      <c r="I74" s="436"/>
      <c r="J74" s="287"/>
      <c r="M74" s="426" t="str">
        <f>D74</f>
        <v>4A</v>
      </c>
      <c r="N74" s="428" t="s">
        <v>195</v>
      </c>
      <c r="O74" s="429"/>
      <c r="P74" s="429"/>
      <c r="Q74" s="288"/>
      <c r="R74" s="430" t="str">
        <f>R67</f>
        <v>GRUPPO B</v>
      </c>
      <c r="S74" s="430"/>
      <c r="T74" s="431"/>
    </row>
    <row r="75" spans="4:20" ht="18">
      <c r="D75" s="424"/>
      <c r="E75" s="289"/>
      <c r="F75" s="289"/>
      <c r="G75" s="289"/>
      <c r="H75" s="289"/>
      <c r="I75" s="289"/>
      <c r="J75" s="290"/>
      <c r="M75" s="427"/>
      <c r="N75" s="291" t="s">
        <v>196</v>
      </c>
      <c r="O75" s="292" t="s">
        <v>197</v>
      </c>
      <c r="P75" s="291" t="s">
        <v>198</v>
      </c>
      <c r="Q75" s="291"/>
      <c r="R75" s="293"/>
      <c r="S75" s="292" t="s">
        <v>197</v>
      </c>
      <c r="T75" s="294" t="s">
        <v>198</v>
      </c>
    </row>
    <row r="76" spans="1:20" ht="15.75">
      <c r="A76" s="257">
        <v>2</v>
      </c>
      <c r="B76" s="257">
        <v>3</v>
      </c>
      <c r="D76" s="432"/>
      <c r="E76" s="295" t="str">
        <f>INDEX($C$2:$C$11,A76)</f>
        <v>TORMENTINO</v>
      </c>
      <c r="F76" s="296">
        <v>2</v>
      </c>
      <c r="G76" s="297">
        <v>76.5</v>
      </c>
      <c r="H76" s="295" t="str">
        <f>INDEX($C$2:$C$11,B76)</f>
        <v>NEW TIM</v>
      </c>
      <c r="I76" s="296">
        <v>1</v>
      </c>
      <c r="J76" s="298">
        <v>71.5</v>
      </c>
      <c r="M76" s="333">
        <v>1</v>
      </c>
      <c r="N76" s="295" t="s">
        <v>360</v>
      </c>
      <c r="O76" s="296">
        <v>7</v>
      </c>
      <c r="P76" s="297">
        <v>210</v>
      </c>
      <c r="Q76" s="333">
        <v>4</v>
      </c>
      <c r="R76" s="295" t="s">
        <v>87</v>
      </c>
      <c r="S76" s="296">
        <v>3</v>
      </c>
      <c r="T76" s="298">
        <v>211.5</v>
      </c>
    </row>
    <row r="77" spans="1:20" ht="15.75">
      <c r="A77" s="257">
        <v>5</v>
      </c>
      <c r="B77" s="257">
        <v>9</v>
      </c>
      <c r="D77" s="432"/>
      <c r="E77" s="295" t="str">
        <f>INDEX($C$2:$C$11,A77)</f>
        <v>TORO LOCO</v>
      </c>
      <c r="F77" s="296">
        <v>0</v>
      </c>
      <c r="G77" s="297">
        <v>63</v>
      </c>
      <c r="H77" s="295" t="str">
        <f>INDEX($C$2:$C$11,B77)</f>
        <v>WEB SOCCER</v>
      </c>
      <c r="I77" s="300">
        <v>1</v>
      </c>
      <c r="J77" s="301">
        <v>69</v>
      </c>
      <c r="M77" s="333">
        <v>2</v>
      </c>
      <c r="N77" s="295" t="s">
        <v>323</v>
      </c>
      <c r="O77" s="296">
        <v>6</v>
      </c>
      <c r="P77" s="297">
        <v>274.5</v>
      </c>
      <c r="Q77" s="333">
        <v>5</v>
      </c>
      <c r="R77" s="334" t="s">
        <v>86</v>
      </c>
      <c r="S77" s="296">
        <v>3</v>
      </c>
      <c r="T77" s="298">
        <v>203.5</v>
      </c>
    </row>
    <row r="78" spans="1:20" ht="16.5" customHeight="1" thickBot="1">
      <c r="A78" s="257">
        <v>8</v>
      </c>
      <c r="D78" s="433"/>
      <c r="E78" s="302" t="s">
        <v>199</v>
      </c>
      <c r="F78" s="303"/>
      <c r="G78" s="303"/>
      <c r="H78" s="434" t="str">
        <f>INDEX($C$2:$C$11,A78)</f>
        <v>AC PACO</v>
      </c>
      <c r="I78" s="434"/>
      <c r="J78" s="435"/>
      <c r="M78" s="333">
        <v>3</v>
      </c>
      <c r="N78" s="304" t="s">
        <v>5</v>
      </c>
      <c r="O78" s="305">
        <v>4</v>
      </c>
      <c r="P78" s="306">
        <v>207</v>
      </c>
      <c r="Q78" s="333"/>
      <c r="R78" s="303"/>
      <c r="S78" s="304"/>
      <c r="T78" s="307"/>
    </row>
    <row r="79" spans="4:10" ht="16.5" thickTop="1">
      <c r="D79" s="308"/>
      <c r="E79" s="309"/>
      <c r="F79" s="310"/>
      <c r="G79" s="311"/>
      <c r="H79" s="312"/>
      <c r="I79" s="313"/>
      <c r="J79" s="314"/>
    </row>
    <row r="80" spans="4:10" ht="16.5" thickBot="1">
      <c r="D80" s="308"/>
      <c r="E80" s="309"/>
      <c r="F80" s="310"/>
      <c r="G80" s="311"/>
      <c r="H80" s="312"/>
      <c r="I80" s="313"/>
      <c r="J80" s="314"/>
    </row>
    <row r="81" spans="4:20" ht="18.75" customHeight="1" thickTop="1">
      <c r="D81" s="423" t="str">
        <f>D46</f>
        <v>5A</v>
      </c>
      <c r="E81" s="285">
        <f>E46</f>
        <v>39495</v>
      </c>
      <c r="F81" s="286"/>
      <c r="G81" s="425" t="str">
        <f>R81</f>
        <v>GRUPPO B</v>
      </c>
      <c r="H81" s="425"/>
      <c r="I81" s="425"/>
      <c r="J81" s="287"/>
      <c r="M81" s="426" t="str">
        <f>D81</f>
        <v>5A</v>
      </c>
      <c r="N81" s="428" t="s">
        <v>195</v>
      </c>
      <c r="O81" s="429"/>
      <c r="P81" s="429"/>
      <c r="Q81" s="288"/>
      <c r="R81" s="430" t="s">
        <v>193</v>
      </c>
      <c r="S81" s="430"/>
      <c r="T81" s="431"/>
    </row>
    <row r="82" spans="4:20" ht="18">
      <c r="D82" s="424"/>
      <c r="E82" s="289"/>
      <c r="F82" s="289"/>
      <c r="G82" s="289"/>
      <c r="H82" s="289"/>
      <c r="I82" s="289"/>
      <c r="J82" s="290"/>
      <c r="M82" s="427"/>
      <c r="N82" s="291" t="s">
        <v>196</v>
      </c>
      <c r="O82" s="292" t="s">
        <v>197</v>
      </c>
      <c r="P82" s="291" t="s">
        <v>198</v>
      </c>
      <c r="Q82" s="291"/>
      <c r="R82" s="293"/>
      <c r="S82" s="292" t="s">
        <v>197</v>
      </c>
      <c r="T82" s="294" t="s">
        <v>198</v>
      </c>
    </row>
    <row r="83" spans="1:20" ht="15.75">
      <c r="A83" s="257">
        <v>3</v>
      </c>
      <c r="B83" s="257">
        <v>5</v>
      </c>
      <c r="D83" s="432"/>
      <c r="E83" s="295" t="str">
        <f>INDEX($C$2:$C$11,A83)</f>
        <v>NEW TIM</v>
      </c>
      <c r="F83" s="296">
        <v>3</v>
      </c>
      <c r="G83" s="297">
        <v>77.5</v>
      </c>
      <c r="H83" s="295" t="str">
        <f>INDEX($C$2:$C$11,B83)</f>
        <v>TORO LOCO</v>
      </c>
      <c r="I83" s="296">
        <v>0</v>
      </c>
      <c r="J83" s="298">
        <v>63</v>
      </c>
      <c r="M83" s="333">
        <v>1</v>
      </c>
      <c r="N83" s="295" t="s">
        <v>360</v>
      </c>
      <c r="O83" s="296">
        <v>7</v>
      </c>
      <c r="P83" s="297">
        <v>274.5</v>
      </c>
      <c r="Q83" s="333">
        <v>4</v>
      </c>
      <c r="R83" s="295" t="s">
        <v>323</v>
      </c>
      <c r="S83" s="296">
        <v>6</v>
      </c>
      <c r="T83" s="298">
        <v>274.5</v>
      </c>
    </row>
    <row r="84" spans="1:20" ht="15.75">
      <c r="A84" s="257">
        <v>8</v>
      </c>
      <c r="B84" s="257">
        <v>2</v>
      </c>
      <c r="D84" s="432"/>
      <c r="E84" s="295" t="str">
        <f>INDEX($C$2:$C$11,A84)</f>
        <v>AC PACO</v>
      </c>
      <c r="F84" s="296">
        <v>0</v>
      </c>
      <c r="G84" s="297">
        <v>64.5</v>
      </c>
      <c r="H84" s="295" t="str">
        <f>INDEX($C$2:$C$11,B84)</f>
        <v>TORMENTINO</v>
      </c>
      <c r="I84" s="300">
        <v>2</v>
      </c>
      <c r="J84" s="301">
        <v>75</v>
      </c>
      <c r="M84" s="333">
        <v>2</v>
      </c>
      <c r="N84" s="295" t="s">
        <v>87</v>
      </c>
      <c r="O84" s="296">
        <v>6</v>
      </c>
      <c r="P84" s="297">
        <v>286.5</v>
      </c>
      <c r="Q84" s="333">
        <v>5</v>
      </c>
      <c r="R84" s="320" t="s">
        <v>5</v>
      </c>
      <c r="S84" s="321">
        <v>4</v>
      </c>
      <c r="T84" s="322">
        <v>270</v>
      </c>
    </row>
    <row r="85" spans="1:20" ht="16.5" customHeight="1" thickBot="1">
      <c r="A85" s="257">
        <v>9</v>
      </c>
      <c r="D85" s="433"/>
      <c r="E85" s="302" t="s">
        <v>199</v>
      </c>
      <c r="F85" s="303"/>
      <c r="G85" s="303"/>
      <c r="H85" s="434" t="str">
        <f>INDEX($C$2:$C$11,A85)</f>
        <v>WEB SOCCER</v>
      </c>
      <c r="I85" s="434"/>
      <c r="J85" s="435"/>
      <c r="M85" s="333">
        <v>3</v>
      </c>
      <c r="N85" s="304" t="s">
        <v>86</v>
      </c>
      <c r="O85" s="305">
        <v>6</v>
      </c>
      <c r="P85" s="306">
        <v>281</v>
      </c>
      <c r="Q85" s="333"/>
      <c r="R85" s="303"/>
      <c r="S85" s="304"/>
      <c r="T85" s="307"/>
    </row>
    <row r="86" ht="13.5" thickTop="1"/>
    <row r="98" ht="13.5" thickBot="1"/>
    <row r="99" spans="5:8" ht="13.5" customHeight="1" thickTop="1">
      <c r="E99" s="417" t="s">
        <v>205</v>
      </c>
      <c r="F99" s="418"/>
      <c r="G99" s="418"/>
      <c r="H99" s="419"/>
    </row>
    <row r="100" spans="5:8" ht="13.5" customHeight="1" thickBot="1">
      <c r="E100" s="420"/>
      <c r="F100" s="421"/>
      <c r="G100" s="421"/>
      <c r="H100" s="422"/>
    </row>
    <row r="101" spans="3:14" ht="16.5" thickBot="1" thickTop="1">
      <c r="C101" s="295"/>
      <c r="D101" s="336"/>
      <c r="E101" s="335" t="s">
        <v>323</v>
      </c>
      <c r="F101" s="337">
        <v>1</v>
      </c>
      <c r="G101" s="338">
        <v>72.5</v>
      </c>
      <c r="H101" s="335" t="s">
        <v>0</v>
      </c>
      <c r="I101" s="337">
        <v>1</v>
      </c>
      <c r="J101" s="338">
        <v>71.5</v>
      </c>
      <c r="N101" s="339"/>
    </row>
    <row r="102" spans="1:14" ht="16.5" thickBot="1" thickTop="1">
      <c r="A102" s="257" t="s">
        <v>238</v>
      </c>
      <c r="B102" s="257" t="s">
        <v>239</v>
      </c>
      <c r="C102" s="335"/>
      <c r="D102" s="341"/>
      <c r="E102" s="340" t="s">
        <v>0</v>
      </c>
      <c r="F102" s="337"/>
      <c r="G102" s="338"/>
      <c r="H102" s="340" t="s">
        <v>323</v>
      </c>
      <c r="I102" s="342"/>
      <c r="J102" s="343"/>
      <c r="K102" s="344"/>
      <c r="L102" s="345"/>
      <c r="N102" s="346"/>
    </row>
    <row r="103" spans="3:12" ht="14.25" thickBot="1" thickTop="1">
      <c r="C103" s="347"/>
      <c r="D103" s="347"/>
      <c r="E103" s="348"/>
      <c r="F103" s="347"/>
      <c r="G103" s="347"/>
      <c r="H103" s="349"/>
      <c r="K103" s="350"/>
      <c r="L103" s="351"/>
    </row>
    <row r="104" spans="3:12" ht="16.5" thickBot="1" thickTop="1">
      <c r="C104" s="335"/>
      <c r="D104" s="336"/>
      <c r="E104" s="335" t="s">
        <v>406</v>
      </c>
      <c r="F104" s="337">
        <v>1</v>
      </c>
      <c r="G104" s="338">
        <v>72.5</v>
      </c>
      <c r="H104" s="335" t="s">
        <v>87</v>
      </c>
      <c r="I104" s="337">
        <v>1</v>
      </c>
      <c r="J104" s="338">
        <v>70.5</v>
      </c>
      <c r="K104" s="352"/>
      <c r="L104" s="353"/>
    </row>
    <row r="105" spans="1:16" ht="16.5" customHeight="1" thickBot="1" thickTop="1">
      <c r="A105" s="257" t="s">
        <v>240</v>
      </c>
      <c r="B105" s="257" t="s">
        <v>241</v>
      </c>
      <c r="C105" s="340"/>
      <c r="D105" s="341"/>
      <c r="E105" s="340" t="s">
        <v>87</v>
      </c>
      <c r="F105" s="342"/>
      <c r="G105" s="343"/>
      <c r="H105" s="340" t="s">
        <v>207</v>
      </c>
      <c r="I105" s="342"/>
      <c r="J105" s="343"/>
      <c r="N105" s="354"/>
      <c r="P105" s="355"/>
    </row>
    <row r="106" spans="14:16" ht="13.5" thickTop="1">
      <c r="N106" s="355"/>
      <c r="O106" s="355"/>
      <c r="P106" s="355"/>
    </row>
    <row r="108" ht="13.5" thickBot="1"/>
    <row r="109" spans="5:8" ht="13.5" customHeight="1" thickTop="1">
      <c r="E109" s="417"/>
      <c r="F109" s="418"/>
      <c r="G109" s="418"/>
      <c r="H109" s="419"/>
    </row>
    <row r="110" spans="5:8" ht="13.5" customHeight="1" thickBot="1">
      <c r="E110" s="420"/>
      <c r="F110" s="421"/>
      <c r="G110" s="421"/>
      <c r="H110" s="422"/>
    </row>
    <row r="111" spans="1:14" ht="16.5" thickBot="1" thickTop="1">
      <c r="A111" s="257" t="s">
        <v>242</v>
      </c>
      <c r="B111" s="257" t="s">
        <v>243</v>
      </c>
      <c r="C111" s="335"/>
      <c r="D111" s="336"/>
      <c r="E111" s="335" t="s">
        <v>4</v>
      </c>
      <c r="F111" s="337">
        <v>1</v>
      </c>
      <c r="G111" s="338">
        <v>68.5</v>
      </c>
      <c r="H111" s="335" t="s">
        <v>360</v>
      </c>
      <c r="I111" s="337">
        <v>1</v>
      </c>
      <c r="J111" s="338">
        <v>69.5</v>
      </c>
      <c r="N111" s="339"/>
    </row>
    <row r="112" spans="3:12" ht="16.5" thickBot="1" thickTop="1">
      <c r="C112" s="340"/>
      <c r="D112" s="341"/>
      <c r="E112" s="340" t="s">
        <v>360</v>
      </c>
      <c r="F112" s="337"/>
      <c r="G112" s="338"/>
      <c r="H112" s="340" t="s">
        <v>4</v>
      </c>
      <c r="I112" s="342"/>
      <c r="J112" s="343"/>
      <c r="K112" s="344"/>
      <c r="L112" s="345"/>
    </row>
    <row r="113" spans="3:12" ht="14.25" thickBot="1" thickTop="1">
      <c r="C113" s="347"/>
      <c r="D113" s="347"/>
      <c r="E113" s="356"/>
      <c r="F113" s="347"/>
      <c r="G113" s="347"/>
      <c r="H113" s="356"/>
      <c r="K113" s="350"/>
      <c r="L113" s="351"/>
    </row>
    <row r="114" spans="3:12" ht="16.5" thickBot="1" thickTop="1">
      <c r="C114" s="335"/>
      <c r="D114" s="336"/>
      <c r="E114" s="335" t="s">
        <v>407</v>
      </c>
      <c r="F114" s="342">
        <v>5</v>
      </c>
      <c r="G114" s="343">
        <v>84</v>
      </c>
      <c r="H114" s="335" t="s">
        <v>89</v>
      </c>
      <c r="I114" s="337">
        <v>1</v>
      </c>
      <c r="J114" s="338">
        <v>66</v>
      </c>
      <c r="K114" s="352"/>
      <c r="L114" s="353"/>
    </row>
    <row r="115" spans="1:14" ht="16.5" thickBot="1" thickTop="1">
      <c r="A115" s="257" t="s">
        <v>244</v>
      </c>
      <c r="B115" s="257" t="s">
        <v>245</v>
      </c>
      <c r="C115" s="340"/>
      <c r="D115" s="341"/>
      <c r="E115" s="340" t="s">
        <v>89</v>
      </c>
      <c r="F115" s="342"/>
      <c r="G115" s="343"/>
      <c r="H115" s="340" t="s">
        <v>408</v>
      </c>
      <c r="I115" s="342"/>
      <c r="J115" s="343"/>
      <c r="N115" s="357"/>
    </row>
    <row r="116" ht="13.5" thickTop="1"/>
    <row r="121" ht="13.5" thickBot="1"/>
    <row r="122" spans="5:8" ht="13.5" customHeight="1" thickTop="1">
      <c r="E122" s="417"/>
      <c r="F122" s="418"/>
      <c r="G122" s="418"/>
      <c r="H122" s="419"/>
    </row>
    <row r="123" spans="5:8" ht="13.5" customHeight="1" thickBot="1">
      <c r="E123" s="420"/>
      <c r="F123" s="421"/>
      <c r="G123" s="421"/>
      <c r="H123" s="422"/>
    </row>
    <row r="124" spans="3:10" ht="16.5" thickBot="1" thickTop="1">
      <c r="C124" s="335"/>
      <c r="D124" s="336"/>
      <c r="E124" s="358"/>
      <c r="F124" s="337"/>
      <c r="G124" s="338"/>
      <c r="H124" s="295"/>
      <c r="I124" s="337"/>
      <c r="J124" s="338"/>
    </row>
    <row r="125" spans="3:12" ht="16.5" thickBot="1" thickTop="1">
      <c r="C125" s="340"/>
      <c r="D125" s="341"/>
      <c r="E125" s="359"/>
      <c r="F125" s="337"/>
      <c r="G125" s="338"/>
      <c r="H125" s="295"/>
      <c r="I125" s="342"/>
      <c r="J125" s="343"/>
      <c r="K125" s="344"/>
      <c r="L125" s="345"/>
    </row>
    <row r="126" spans="3:12" ht="14.25" thickBot="1" thickTop="1">
      <c r="C126" s="347"/>
      <c r="D126" s="347"/>
      <c r="E126" s="360"/>
      <c r="F126" s="361"/>
      <c r="G126" s="361"/>
      <c r="H126" s="360"/>
      <c r="K126" s="350"/>
      <c r="L126" s="351"/>
    </row>
    <row r="127" spans="3:12" ht="16.5" thickBot="1" thickTop="1">
      <c r="C127" s="335"/>
      <c r="D127" s="336"/>
      <c r="E127" s="358"/>
      <c r="F127" s="342"/>
      <c r="G127" s="343"/>
      <c r="H127" s="295"/>
      <c r="I127" s="337"/>
      <c r="J127" s="338"/>
      <c r="K127" s="352"/>
      <c r="L127" s="353"/>
    </row>
    <row r="128" spans="3:10" ht="16.5" thickBot="1" thickTop="1">
      <c r="C128" s="340"/>
      <c r="D128" s="341"/>
      <c r="E128" s="358"/>
      <c r="F128" s="342"/>
      <c r="G128" s="343"/>
      <c r="H128" s="304"/>
      <c r="I128" s="342"/>
      <c r="J128" s="343"/>
    </row>
    <row r="129" ht="13.5" thickTop="1"/>
    <row r="133" ht="13.5" thickBot="1"/>
    <row r="134" spans="5:8" ht="13.5" customHeight="1" thickTop="1">
      <c r="E134" s="417"/>
      <c r="F134" s="418"/>
      <c r="G134" s="418"/>
      <c r="H134" s="419"/>
    </row>
    <row r="135" spans="5:8" ht="13.5" customHeight="1" thickBot="1">
      <c r="E135" s="420"/>
      <c r="F135" s="421"/>
      <c r="G135" s="421"/>
      <c r="H135" s="422"/>
    </row>
    <row r="136" spans="3:10" ht="16.5" thickBot="1" thickTop="1">
      <c r="C136" s="335"/>
      <c r="D136" s="336"/>
      <c r="E136" s="358"/>
      <c r="F136" s="337"/>
      <c r="G136" s="338"/>
      <c r="H136" s="362"/>
      <c r="I136" s="337"/>
      <c r="J136" s="338"/>
    </row>
    <row r="137" spans="3:14" ht="16.5" thickBot="1" thickTop="1">
      <c r="C137" s="340"/>
      <c r="D137" s="341"/>
      <c r="E137" s="362"/>
      <c r="F137" s="337"/>
      <c r="G137" s="338"/>
      <c r="H137" s="358"/>
      <c r="I137" s="342"/>
      <c r="J137" s="343"/>
      <c r="K137" s="363"/>
      <c r="L137" s="364"/>
      <c r="M137" s="364"/>
      <c r="N137" s="364"/>
    </row>
    <row r="138" spans="3:8" ht="14.25" thickBot="1" thickTop="1">
      <c r="C138" s="347"/>
      <c r="D138" s="347"/>
      <c r="E138" s="356"/>
      <c r="F138" s="347"/>
      <c r="G138" s="347"/>
      <c r="H138" s="356"/>
    </row>
    <row r="139" ht="14.25" thickBot="1" thickTop="1"/>
    <row r="140" spans="5:8" ht="13.5" customHeight="1" thickTop="1">
      <c r="E140" s="417"/>
      <c r="F140" s="418"/>
      <c r="G140" s="418"/>
      <c r="H140" s="419"/>
    </row>
    <row r="141" spans="5:8" ht="13.5" customHeight="1" thickBot="1">
      <c r="E141" s="420"/>
      <c r="F141" s="421"/>
      <c r="G141" s="421"/>
      <c r="H141" s="422"/>
    </row>
    <row r="142" spans="3:10" ht="16.5" thickBot="1" thickTop="1">
      <c r="C142" s="335"/>
      <c r="D142" s="336"/>
      <c r="E142" s="365"/>
      <c r="F142" s="337"/>
      <c r="G142" s="338"/>
      <c r="H142" s="365"/>
      <c r="I142" s="337"/>
      <c r="J142" s="338"/>
    </row>
    <row r="143" spans="3:14" ht="16.5" thickBot="1" thickTop="1">
      <c r="C143" s="340"/>
      <c r="D143" s="341"/>
      <c r="E143" s="358"/>
      <c r="F143" s="342"/>
      <c r="G143" s="343"/>
      <c r="H143" s="366"/>
      <c r="I143" s="342"/>
      <c r="J143" s="343"/>
      <c r="K143" s="364"/>
      <c r="L143" s="364"/>
      <c r="M143" s="364"/>
      <c r="N143" s="364"/>
    </row>
    <row r="144" ht="13.5" thickTop="1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/>
  <mergeCells count="75">
    <mergeCell ref="E99:H100"/>
    <mergeCell ref="E109:H110"/>
    <mergeCell ref="E122:H123"/>
    <mergeCell ref="E134:H135"/>
    <mergeCell ref="E140:H141"/>
    <mergeCell ref="D81:D82"/>
    <mergeCell ref="G81:I81"/>
    <mergeCell ref="M81:M82"/>
    <mergeCell ref="N81:P81"/>
    <mergeCell ref="R81:T81"/>
    <mergeCell ref="D83:D85"/>
    <mergeCell ref="H85:J85"/>
    <mergeCell ref="D74:D75"/>
    <mergeCell ref="G74:I74"/>
    <mergeCell ref="M74:M75"/>
    <mergeCell ref="N74:P74"/>
    <mergeCell ref="R74:T74"/>
    <mergeCell ref="D76:D78"/>
    <mergeCell ref="H78:J78"/>
    <mergeCell ref="D67:D68"/>
    <mergeCell ref="G67:I67"/>
    <mergeCell ref="M67:M68"/>
    <mergeCell ref="N67:P67"/>
    <mergeCell ref="R67:T67"/>
    <mergeCell ref="D69:D71"/>
    <mergeCell ref="H71:J71"/>
    <mergeCell ref="D60:D61"/>
    <mergeCell ref="G60:I60"/>
    <mergeCell ref="M60:M61"/>
    <mergeCell ref="N60:P60"/>
    <mergeCell ref="R60:T60"/>
    <mergeCell ref="D62:D64"/>
    <mergeCell ref="H64:J64"/>
    <mergeCell ref="D53:D54"/>
    <mergeCell ref="G53:I53"/>
    <mergeCell ref="M53:M54"/>
    <mergeCell ref="N53:P53"/>
    <mergeCell ref="R53:T53"/>
    <mergeCell ref="D55:D57"/>
    <mergeCell ref="H57:J57"/>
    <mergeCell ref="D46:D47"/>
    <mergeCell ref="G46:I46"/>
    <mergeCell ref="M46:M47"/>
    <mergeCell ref="N46:P46"/>
    <mergeCell ref="R46:T46"/>
    <mergeCell ref="D48:D50"/>
    <mergeCell ref="H50:J50"/>
    <mergeCell ref="D39:D40"/>
    <mergeCell ref="G39:I39"/>
    <mergeCell ref="M39:M40"/>
    <mergeCell ref="N39:P39"/>
    <mergeCell ref="R39:T39"/>
    <mergeCell ref="D41:D43"/>
    <mergeCell ref="H43:J43"/>
    <mergeCell ref="D32:D33"/>
    <mergeCell ref="G32:I32"/>
    <mergeCell ref="M32:M33"/>
    <mergeCell ref="N32:P32"/>
    <mergeCell ref="R32:T32"/>
    <mergeCell ref="D34:D36"/>
    <mergeCell ref="H36:J36"/>
    <mergeCell ref="D25:D26"/>
    <mergeCell ref="G25:I25"/>
    <mergeCell ref="M25:M26"/>
    <mergeCell ref="N25:P25"/>
    <mergeCell ref="R25:T25"/>
    <mergeCell ref="D27:D29"/>
    <mergeCell ref="H29:J29"/>
    <mergeCell ref="D18:D19"/>
    <mergeCell ref="G18:I18"/>
    <mergeCell ref="M18:M19"/>
    <mergeCell ref="N18:P18"/>
    <mergeCell ref="R18:T18"/>
    <mergeCell ref="D20:D22"/>
    <mergeCell ref="H22:J22"/>
  </mergeCells>
  <printOptions/>
  <pageMargins left="0.75" right="0.75" top="1" bottom="1" header="0.5" footer="0.5"/>
  <pageSetup fitToHeight="1" fitToWidth="1" horizontalDpi="360" verticalDpi="36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Lazzaretto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Fonzie</dc:creator>
  <cp:keywords/>
  <dc:description/>
  <cp:lastModifiedBy> </cp:lastModifiedBy>
  <cp:lastPrinted>2008-02-14T22:37:39Z</cp:lastPrinted>
  <dcterms:created xsi:type="dcterms:W3CDTF">2006-09-05T19:55:05Z</dcterms:created>
  <dcterms:modified xsi:type="dcterms:W3CDTF">2008-04-17T22:08:36Z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